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438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1" i="1" l="1"/>
  <c r="D11" i="1" l="1"/>
  <c r="C11" i="1"/>
  <c r="B11" i="1"/>
  <c r="B8" i="1"/>
  <c r="E10" i="1"/>
  <c r="D10" i="1"/>
  <c r="C10" i="1"/>
  <c r="C6" i="1"/>
  <c r="B10" i="1"/>
  <c r="B6" i="1"/>
  <c r="C18" i="1"/>
  <c r="C15" i="1" l="1"/>
  <c r="C16" i="1"/>
  <c r="C17" i="1"/>
  <c r="B14" i="1"/>
  <c r="C14" i="1" s="1"/>
  <c r="E6" i="1" l="1"/>
  <c r="D6" i="1"/>
  <c r="C8" i="1"/>
  <c r="B7" i="1"/>
  <c r="E7" i="1"/>
  <c r="D18" i="1"/>
  <c r="D14" i="1"/>
  <c r="D7" i="1"/>
  <c r="D8" i="1" l="1"/>
  <c r="E8" i="1"/>
</calcChain>
</file>

<file path=xl/sharedStrings.xml><?xml version="1.0" encoding="utf-8"?>
<sst xmlns="http://schemas.openxmlformats.org/spreadsheetml/2006/main" count="33" uniqueCount="33">
  <si>
    <t>Druck Isovakuum (bara)</t>
  </si>
  <si>
    <t>Einphasenbalg</t>
  </si>
  <si>
    <t>Zweiphasenbalg</t>
  </si>
  <si>
    <t>Schildrohrbalg</t>
  </si>
  <si>
    <t>Diameter (mm)</t>
  </si>
  <si>
    <t>Area (cm2)</t>
  </si>
  <si>
    <t>Lastfall</t>
  </si>
  <si>
    <t>Querschnitte der Prozessleitungen im Querschnitt Schiebemuffe enthalten</t>
  </si>
  <si>
    <t>Druck Schildltg (bara)</t>
  </si>
  <si>
    <t>Druck Zweiphasenltg (bara)</t>
  </si>
  <si>
    <t>Druck Einphasenltg (bara)</t>
  </si>
  <si>
    <t>Force Prozessltg (N)</t>
  </si>
  <si>
    <t>1
Betrieb</t>
  </si>
  <si>
    <t>3
Drucktest</t>
  </si>
  <si>
    <t>Force + : away from magnet</t>
  </si>
  <si>
    <t>4
Bruch Prozessltg</t>
  </si>
  <si>
    <t>Vakuumtankschiebemuffe Standard</t>
  </si>
  <si>
    <t xml:space="preserve">Außendruck: 1bara </t>
  </si>
  <si>
    <t>Force Isovakuum (N)  Standardschiebemuffe</t>
  </si>
  <si>
    <t>Total (N)  Standardschiebemuffe</t>
  </si>
  <si>
    <t>Vakuumtankschiebemuffe groß Kickerbypass</t>
  </si>
  <si>
    <t>Druck (bara)</t>
  </si>
  <si>
    <t>Daher die Annahme, das dies die kleinere Leitung tut. Dabei sinkt ihr Druck.</t>
  </si>
  <si>
    <t>Nur die 4,5K Ltg. Können den Isovakuumraum auf Überdruck bringen.</t>
  </si>
  <si>
    <t>Force Isovac (N) Schiebemuffe groß Kickerbypass</t>
  </si>
  <si>
    <t>Total (N)   Schiebemuffe groß Kickerbypass</t>
  </si>
  <si>
    <t>2
Evakuieren</t>
  </si>
  <si>
    <t>Die negativen Kräfte werden durch die Stützrohre gegen den Vakuumflansch</t>
  </si>
  <si>
    <t>in die Halterungen der grossen Endplatte des Kickerbypass eingeleitet werden,</t>
  </si>
  <si>
    <t>des benachbarten Magneten abgetragen. Die positiven Kräfte, 6.5to, müssen</t>
  </si>
  <si>
    <t xml:space="preserve">oder auch gegen den Vakuumtank des angrenzenden Magneten abgefangen </t>
  </si>
  <si>
    <t>werden.</t>
  </si>
  <si>
    <t>Area ohne Prozessltg. (cm2)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</si>
</sst>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" fontId="0" fillId="0" borderId="1" xfId="0" applyNumberFormat="1" applyBorder="1"/>
    <xf numFmtId="0" fontId="2" fillId="3" borderId="1" xfId="0" applyFont="1" applyFill="1" applyBorder="1"/>
    <xf numFmtId="0" fontId="2" fillId="4" borderId="1" xfId="0" applyFont="1" applyFill="1" applyBorder="1"/>
    <xf numFmtId="0" fontId="3" fillId="4" borderId="1" xfId="0" applyFont="1" applyFill="1" applyBorder="1"/>
    <xf numFmtId="0" fontId="1" fillId="3" borderId="1" xfId="0" applyFont="1" applyFill="1" applyBorder="1" applyAlignment="1">
      <alignment horizontal="center" wrapText="1"/>
    </xf>
    <xf numFmtId="1" fontId="0" fillId="0" borderId="0" xfId="0" applyNumberFormat="1"/>
    <xf numFmtId="0" fontId="3" fillId="4" borderId="0" xfId="0" applyFont="1" applyFill="1" applyBorder="1"/>
    <xf numFmtId="0" fontId="0" fillId="0" borderId="0" xfId="0" applyBorder="1"/>
    <xf numFmtId="1" fontId="0" fillId="0" borderId="0" xfId="0" applyNumberForma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workbookViewId="0">
      <selection activeCell="F29" sqref="F29"/>
    </sheetView>
  </sheetViews>
  <sheetFormatPr baseColWidth="10" defaultColWidth="9.140625" defaultRowHeight="15" x14ac:dyDescent="0.25"/>
  <cols>
    <col min="1" max="1" width="44.7109375" bestFit="1" customWidth="1"/>
    <col min="2" max="2" width="14.7109375" bestFit="1" customWidth="1"/>
    <col min="3" max="3" width="11.5703125" bestFit="1" customWidth="1"/>
    <col min="4" max="4" width="9.5703125" bestFit="1" customWidth="1"/>
    <col min="5" max="5" width="18.28515625" customWidth="1"/>
    <col min="6" max="6" width="69.28515625" bestFit="1" customWidth="1"/>
    <col min="7" max="7" width="101.5703125" bestFit="1" customWidth="1"/>
  </cols>
  <sheetData>
    <row r="1" spans="1:6" ht="30" x14ac:dyDescent="0.25">
      <c r="A1" s="9" t="s">
        <v>6</v>
      </c>
      <c r="B1" s="11" t="s">
        <v>12</v>
      </c>
      <c r="C1" s="11" t="s">
        <v>26</v>
      </c>
      <c r="D1" s="11" t="s">
        <v>13</v>
      </c>
      <c r="E1" s="11" t="s">
        <v>15</v>
      </c>
      <c r="F1" t="s">
        <v>14</v>
      </c>
    </row>
    <row r="2" spans="1:6" x14ac:dyDescent="0.25">
      <c r="A2" s="10" t="s">
        <v>0</v>
      </c>
      <c r="B2" s="4">
        <v>0</v>
      </c>
      <c r="C2" s="4">
        <v>0</v>
      </c>
      <c r="D2" s="4">
        <v>1</v>
      </c>
      <c r="E2" s="4">
        <v>1.5</v>
      </c>
    </row>
    <row r="3" spans="1:6" x14ac:dyDescent="0.25">
      <c r="A3" s="10" t="s">
        <v>10</v>
      </c>
      <c r="B3" s="4">
        <v>4</v>
      </c>
      <c r="C3" s="4">
        <v>0</v>
      </c>
      <c r="D3" s="4">
        <v>23</v>
      </c>
      <c r="E3" s="4">
        <v>20</v>
      </c>
    </row>
    <row r="4" spans="1:6" x14ac:dyDescent="0.25">
      <c r="A4" s="10" t="s">
        <v>9</v>
      </c>
      <c r="B4" s="4">
        <v>1.1000000000000001</v>
      </c>
      <c r="C4" s="4">
        <v>0</v>
      </c>
      <c r="D4" s="4">
        <v>23</v>
      </c>
      <c r="E4" s="4">
        <v>7</v>
      </c>
      <c r="F4" t="s">
        <v>23</v>
      </c>
    </row>
    <row r="5" spans="1:6" x14ac:dyDescent="0.25">
      <c r="A5" s="10" t="s">
        <v>8</v>
      </c>
      <c r="B5" s="4">
        <v>17</v>
      </c>
      <c r="C5" s="4">
        <v>0</v>
      </c>
      <c r="D5" s="4">
        <v>23</v>
      </c>
      <c r="E5" s="4">
        <v>20</v>
      </c>
      <c r="F5" t="s">
        <v>22</v>
      </c>
    </row>
    <row r="6" spans="1:6" x14ac:dyDescent="0.25">
      <c r="A6" s="10" t="s">
        <v>18</v>
      </c>
      <c r="B6" s="5">
        <f>(B2-$B$22)*$C$14*10</f>
        <v>-43008.403427644269</v>
      </c>
      <c r="C6" s="5">
        <f>(C2-$B$22)*$C$14*10</f>
        <v>-43008.403427644269</v>
      </c>
      <c r="D6" s="5">
        <f>(D2-$B$22)*$C$14*10</f>
        <v>0</v>
      </c>
      <c r="E6" s="5">
        <f>(E2-1)*C14*10</f>
        <v>21504.201713822134</v>
      </c>
    </row>
    <row r="7" spans="1:6" x14ac:dyDescent="0.25">
      <c r="A7" s="10" t="s">
        <v>11</v>
      </c>
      <c r="B7" s="5">
        <f>(B3-$B$22)*$C$15*10+(B4-$B$22)*$C$16*10+(B5-$B$22)*$C$17*10</f>
        <v>6723.039694608693</v>
      </c>
      <c r="C7" s="6">
        <v>0</v>
      </c>
      <c r="D7" s="5">
        <f>(D3-$B$22)*$C$15*10+(D4-$B$22)*$C$16*10+(D5-$B$22)*$C$17*10</f>
        <v>32672.406517701165</v>
      </c>
      <c r="E7" s="5">
        <f>((E3-1)*C15+(E4-1)*C16+(E5-1)*C17)*10</f>
        <v>21351.755930306685</v>
      </c>
      <c r="F7" s="1" t="s">
        <v>7</v>
      </c>
    </row>
    <row r="8" spans="1:6" x14ac:dyDescent="0.25">
      <c r="A8" s="10" t="s">
        <v>19</v>
      </c>
      <c r="B8" s="5">
        <f>B6+B7</f>
        <v>-36285.363733035578</v>
      </c>
      <c r="C8" s="5">
        <f t="shared" ref="C8:E8" si="0">C6+C7</f>
        <v>-43008.403427644269</v>
      </c>
      <c r="D8" s="5">
        <f t="shared" si="0"/>
        <v>32672.406517701165</v>
      </c>
      <c r="E8" s="5">
        <f t="shared" si="0"/>
        <v>42855.957644128823</v>
      </c>
    </row>
    <row r="9" spans="1:6" x14ac:dyDescent="0.25">
      <c r="B9" s="2"/>
      <c r="C9" s="2"/>
      <c r="D9" s="2"/>
      <c r="E9" s="2"/>
    </row>
    <row r="10" spans="1:6" x14ac:dyDescent="0.25">
      <c r="A10" s="10" t="s">
        <v>24</v>
      </c>
      <c r="B10" s="5">
        <f>(B2-$B$22)*$C$18*10</f>
        <v>-80118.466648173693</v>
      </c>
      <c r="C10" s="5">
        <f>(C2-$B$22)*$C$18*10</f>
        <v>-80118.466648173693</v>
      </c>
      <c r="D10" s="5">
        <f>(D2-$B$22)*$C$18*10</f>
        <v>0</v>
      </c>
      <c r="E10" s="5">
        <f>(E2-1)*C18*10</f>
        <v>40059.233324086847</v>
      </c>
      <c r="F10" t="s">
        <v>27</v>
      </c>
    </row>
    <row r="11" spans="1:6" x14ac:dyDescent="0.25">
      <c r="A11" s="10" t="s">
        <v>25</v>
      </c>
      <c r="B11" s="5">
        <f>B10+B7</f>
        <v>-73395.426953564995</v>
      </c>
      <c r="C11" s="5">
        <f>C10+C7</f>
        <v>-80118.466648173693</v>
      </c>
      <c r="D11" s="5">
        <f>D10+D7</f>
        <v>32672.406517701165</v>
      </c>
      <c r="E11" s="5">
        <f>E10+E7</f>
        <v>61410.989254393528</v>
      </c>
      <c r="F11" t="s">
        <v>29</v>
      </c>
    </row>
    <row r="12" spans="1:6" x14ac:dyDescent="0.25">
      <c r="B12" s="2"/>
      <c r="C12" s="2"/>
      <c r="D12" s="2"/>
      <c r="E12" s="2"/>
      <c r="F12" t="s">
        <v>28</v>
      </c>
    </row>
    <row r="13" spans="1:6" x14ac:dyDescent="0.25">
      <c r="A13" s="3"/>
      <c r="B13" s="8" t="s">
        <v>4</v>
      </c>
      <c r="C13" s="8" t="s">
        <v>5</v>
      </c>
      <c r="D13" s="8" t="s">
        <v>32</v>
      </c>
      <c r="E13" s="8"/>
      <c r="F13" t="s">
        <v>30</v>
      </c>
    </row>
    <row r="14" spans="1:6" x14ac:dyDescent="0.25">
      <c r="A14" s="10" t="s">
        <v>16</v>
      </c>
      <c r="B14" s="3">
        <f>740</f>
        <v>740</v>
      </c>
      <c r="C14" s="7">
        <f>PI()*(B14/20)^2</f>
        <v>4300.8403427644271</v>
      </c>
      <c r="D14" s="12">
        <f>C14-SUM(C15:C17)</f>
        <v>4152.3294040476039</v>
      </c>
      <c r="F14" t="s">
        <v>31</v>
      </c>
    </row>
    <row r="15" spans="1:6" x14ac:dyDescent="0.25">
      <c r="A15" s="10" t="s">
        <v>1</v>
      </c>
      <c r="B15" s="3">
        <v>92</v>
      </c>
      <c r="C15" s="7">
        <f t="shared" ref="C15:C18" si="1">PI()*(B15/20)^2</f>
        <v>66.476100549960009</v>
      </c>
    </row>
    <row r="16" spans="1:6" x14ac:dyDescent="0.25">
      <c r="A16" s="10" t="s">
        <v>2</v>
      </c>
      <c r="B16" s="3">
        <v>82</v>
      </c>
      <c r="C16" s="7">
        <f t="shared" si="1"/>
        <v>52.810172506844417</v>
      </c>
    </row>
    <row r="17" spans="1:4" x14ac:dyDescent="0.25">
      <c r="A17" s="10" t="s">
        <v>3</v>
      </c>
      <c r="B17" s="3">
        <v>61</v>
      </c>
      <c r="C17" s="7">
        <f t="shared" si="1"/>
        <v>29.224665660019046</v>
      </c>
    </row>
    <row r="18" spans="1:4" x14ac:dyDescent="0.25">
      <c r="A18" s="10" t="s">
        <v>20</v>
      </c>
      <c r="B18" s="3">
        <v>1010</v>
      </c>
      <c r="C18" s="7">
        <f t="shared" si="1"/>
        <v>8011.8466648173699</v>
      </c>
      <c r="D18" s="12">
        <f>C18-SUM(C15:C17)</f>
        <v>7863.3357261005467</v>
      </c>
    </row>
    <row r="19" spans="1:4" x14ac:dyDescent="0.25">
      <c r="A19" s="13"/>
      <c r="B19" s="14"/>
      <c r="C19" s="15"/>
      <c r="D19" s="12"/>
    </row>
    <row r="21" spans="1:4" x14ac:dyDescent="0.25">
      <c r="A21" s="3"/>
      <c r="B21" s="8" t="s">
        <v>21</v>
      </c>
    </row>
    <row r="22" spans="1:4" x14ac:dyDescent="0.25">
      <c r="A22" s="10" t="s">
        <v>17</v>
      </c>
      <c r="B22" s="3">
        <v>1</v>
      </c>
    </row>
    <row r="30" spans="1:4" x14ac:dyDescent="0.25">
      <c r="A30" s="12"/>
    </row>
    <row r="31" spans="1:4" x14ac:dyDescent="0.25">
      <c r="A31" s="12"/>
    </row>
    <row r="32" spans="1:4" x14ac:dyDescent="0.25">
      <c r="A32" s="12"/>
    </row>
    <row r="33" spans="1:1" x14ac:dyDescent="0.25">
      <c r="A33" s="12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DESY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Barbanotti, Serena</dc:creator>
  <cp:lastModifiedBy>Sellmann, Detlef</cp:lastModifiedBy>
  <cp:lastPrinted>2019-07-30T16:05:23Z</cp:lastPrinted>
  <dcterms:created xsi:type="dcterms:W3CDTF">2019-03-13T07:50:03Z</dcterms:created>
  <dcterms:modified xsi:type="dcterms:W3CDTF">2020-01-09T13:37:38Z</dcterms:modified>
</cp:coreProperties>
</file>