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uex-my.sharepoint.com/personal/shan_tauex_tau_ac_il/Documents/"/>
    </mc:Choice>
  </mc:AlternateContent>
  <xr:revisionPtr revIDLastSave="220" documentId="13_ncr:1_{84B89A53-F00F-7843-84F7-C87580B1AF5E}" xr6:coauthVersionLast="47" xr6:coauthVersionMax="47" xr10:uidLastSave="{D9EFF3C1-C387-2640-8DF7-BD57E9B3740B}"/>
  <bookViews>
    <workbookView xWindow="0" yWindow="500" windowWidth="38400" windowHeight="19700" activeTab="2" xr2:uid="{C7E810C4-E416-654B-8133-CE5719F049B9}"/>
  </bookViews>
  <sheets>
    <sheet name="c75" sheetId="1" r:id="rId1"/>
    <sheet name="Sheet1" sheetId="4" r:id="rId2"/>
    <sheet name="y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J29" i="2"/>
  <c r="F29" i="2"/>
  <c r="E29" i="2"/>
  <c r="D29" i="2"/>
  <c r="J27" i="2"/>
  <c r="F27" i="2"/>
  <c r="E27" i="2"/>
  <c r="D27" i="2"/>
  <c r="C27" i="2"/>
  <c r="J25" i="2"/>
  <c r="F25" i="2"/>
  <c r="E25" i="2"/>
  <c r="D25" i="2"/>
  <c r="C25" i="2"/>
  <c r="J23" i="2"/>
  <c r="F23" i="2"/>
  <c r="E23" i="2"/>
  <c r="D23" i="2"/>
  <c r="C23" i="2"/>
  <c r="J21" i="2"/>
  <c r="F21" i="2"/>
  <c r="E21" i="2"/>
  <c r="D21" i="2"/>
  <c r="C21" i="2"/>
  <c r="J19" i="2"/>
  <c r="F19" i="2"/>
  <c r="E19" i="2"/>
  <c r="D19" i="2"/>
  <c r="C19" i="2"/>
  <c r="E17" i="2"/>
  <c r="D17" i="2"/>
  <c r="K7" i="2"/>
  <c r="J7" i="2"/>
  <c r="F7" i="2"/>
  <c r="E7" i="2"/>
  <c r="D7" i="2"/>
  <c r="J5" i="2"/>
  <c r="F5" i="2"/>
  <c r="E5" i="2"/>
  <c r="K3" i="2"/>
  <c r="J3" i="2"/>
  <c r="F3" i="2"/>
  <c r="E3" i="2"/>
  <c r="D3" i="2"/>
  <c r="G8" i="2"/>
  <c r="E9" i="2"/>
  <c r="J9" i="2"/>
  <c r="E11" i="2"/>
  <c r="F11" i="2"/>
  <c r="J11" i="2"/>
  <c r="D13" i="2"/>
  <c r="E13" i="2"/>
  <c r="F13" i="2"/>
  <c r="J13" i="2"/>
  <c r="D15" i="2"/>
  <c r="E15" i="2"/>
  <c r="F15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J61" i="1"/>
  <c r="E61" i="1"/>
  <c r="D61" i="1"/>
  <c r="C61" i="1"/>
  <c r="D57" i="1"/>
  <c r="D55" i="1"/>
  <c r="C55" i="1"/>
  <c r="J53" i="1"/>
  <c r="D53" i="1"/>
  <c r="C53" i="1"/>
  <c r="J51" i="1"/>
  <c r="D51" i="1"/>
  <c r="C51" i="1"/>
  <c r="J49" i="1"/>
  <c r="D49" i="1"/>
  <c r="C49" i="1"/>
  <c r="C47" i="1"/>
  <c r="C43" i="1"/>
  <c r="J41" i="1"/>
  <c r="D41" i="1"/>
  <c r="C41" i="1"/>
  <c r="J39" i="1"/>
  <c r="D39" i="1"/>
  <c r="C39" i="1"/>
  <c r="J37" i="1"/>
  <c r="D37" i="1"/>
  <c r="C37" i="1"/>
  <c r="J35" i="1"/>
  <c r="D35" i="1"/>
  <c r="C35" i="1"/>
  <c r="J33" i="1"/>
  <c r="D33" i="1"/>
  <c r="C33" i="1"/>
  <c r="J31" i="1"/>
  <c r="D31" i="1"/>
  <c r="C31" i="1"/>
  <c r="J29" i="1"/>
  <c r="D29" i="1"/>
  <c r="J27" i="1"/>
  <c r="J25" i="1"/>
  <c r="D23" i="1"/>
  <c r="C23" i="1"/>
  <c r="J23" i="1"/>
  <c r="J21" i="1"/>
  <c r="D21" i="1"/>
  <c r="C21" i="1"/>
  <c r="J19" i="1"/>
  <c r="D19" i="1"/>
  <c r="C19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S2" i="1"/>
  <c r="J17" i="1"/>
  <c r="D17" i="1"/>
  <c r="C17" i="1"/>
  <c r="D15" i="1"/>
  <c r="C15" i="1"/>
  <c r="J15" i="1"/>
  <c r="J13" i="1"/>
  <c r="D13" i="1"/>
  <c r="C13" i="1"/>
  <c r="J11" i="1"/>
  <c r="C11" i="1"/>
  <c r="J9" i="1"/>
  <c r="C9" i="1"/>
  <c r="D7" i="1"/>
  <c r="C7" i="1"/>
  <c r="D5" i="1"/>
  <c r="C3" i="1"/>
  <c r="D3" i="1"/>
  <c r="J5" i="1"/>
  <c r="J3" i="1"/>
  <c r="K63" i="1" l="1"/>
  <c r="F63" i="1"/>
  <c r="F56" i="1" l="1" a="1"/>
  <c r="F56" i="1" s="1"/>
  <c r="F34" i="1" a="1"/>
  <c r="F34" i="1" s="1"/>
  <c r="F14" i="1" a="1"/>
  <c r="F14" i="1" s="1"/>
  <c r="F54" i="1" a="1"/>
  <c r="F54" i="1" s="1"/>
  <c r="F12" i="1" a="1"/>
  <c r="F12" i="1" s="1"/>
  <c r="F36" i="1" a="1"/>
  <c r="F36" i="1" s="1"/>
  <c r="F52" i="1" a="1"/>
  <c r="F52" i="1" s="1"/>
  <c r="F32" i="1" a="1"/>
  <c r="F32" i="1" s="1"/>
  <c r="F10" i="1" a="1"/>
  <c r="F10" i="1" s="1"/>
  <c r="F30" i="1" a="1"/>
  <c r="F30" i="1" s="1"/>
  <c r="F8" i="1" a="1"/>
  <c r="F8" i="1" s="1"/>
  <c r="F60" i="1" a="1"/>
  <c r="F60" i="1" s="1"/>
  <c r="F50" i="1" a="1"/>
  <c r="F50" i="1" s="1"/>
  <c r="F28" i="1" a="1"/>
  <c r="F28" i="1" s="1"/>
  <c r="F48" i="1" a="1"/>
  <c r="F48" i="1" s="1"/>
  <c r="F24" i="1" a="1"/>
  <c r="F24" i="1" s="1"/>
  <c r="F6" i="1" a="1"/>
  <c r="F6" i="1" s="1"/>
  <c r="F46" i="1" a="1"/>
  <c r="F46" i="1" s="1"/>
  <c r="F4" i="1" a="1"/>
  <c r="F4" i="1" s="1"/>
  <c r="F42" i="1" a="1"/>
  <c r="F42" i="1" s="1"/>
  <c r="F22" i="1" a="1"/>
  <c r="F22" i="1" s="1"/>
  <c r="F2" i="1" a="1"/>
  <c r="F2" i="1" s="1"/>
  <c r="F20" i="1" a="1"/>
  <c r="F20" i="1" s="1"/>
  <c r="F40" i="1" a="1"/>
  <c r="F40" i="1" s="1"/>
  <c r="F18" i="1" a="1"/>
  <c r="F18" i="1" s="1"/>
  <c r="F38" i="1" a="1"/>
  <c r="F38" i="1" s="1"/>
  <c r="F16" i="1" a="1"/>
  <c r="F16" i="1" s="1"/>
  <c r="K60" i="1" a="1"/>
  <c r="K60" i="1" s="1"/>
  <c r="K36" i="1" a="1"/>
  <c r="K36" i="1" s="1"/>
  <c r="K18" i="1" a="1"/>
  <c r="K18" i="1" s="1"/>
  <c r="K56" i="1" a="1"/>
  <c r="K56" i="1" s="1"/>
  <c r="K16" i="1" a="1"/>
  <c r="K16" i="1" s="1"/>
  <c r="K54" i="1" a="1"/>
  <c r="K54" i="1" s="1"/>
  <c r="K34" i="1" a="1"/>
  <c r="K34" i="1" s="1"/>
  <c r="K14" i="1" a="1"/>
  <c r="K14" i="1" s="1"/>
  <c r="K32" i="1" a="1"/>
  <c r="K32" i="1" s="1"/>
  <c r="K12" i="1" a="1"/>
  <c r="K12" i="1" s="1"/>
  <c r="K52" i="1" a="1"/>
  <c r="K52" i="1" s="1"/>
  <c r="K30" i="1" a="1"/>
  <c r="K30" i="1" s="1"/>
  <c r="K50" i="1" a="1"/>
  <c r="K50" i="1" s="1"/>
  <c r="K28" i="1" a="1"/>
  <c r="K28" i="1" s="1"/>
  <c r="K10" i="1" a="1"/>
  <c r="K10" i="1" s="1"/>
  <c r="K48" i="1" a="1"/>
  <c r="K48" i="1" s="1"/>
  <c r="K8" i="1" a="1"/>
  <c r="K8" i="1" s="1"/>
  <c r="K46" i="1" a="1"/>
  <c r="K46" i="1" s="1"/>
  <c r="K26" i="1" a="1"/>
  <c r="K26" i="1" s="1"/>
  <c r="K6" i="1" a="1"/>
  <c r="K6" i="1" s="1"/>
  <c r="K24" i="1" a="1"/>
  <c r="K24" i="1" s="1"/>
  <c r="K4" i="1" a="1"/>
  <c r="K4" i="1" s="1"/>
  <c r="K42" i="1" a="1"/>
  <c r="K42" i="1" s="1"/>
  <c r="K22" i="1" a="1"/>
  <c r="K22" i="1" s="1"/>
  <c r="K2" i="1" a="1"/>
  <c r="K2" i="1" s="1"/>
  <c r="K40" i="1" a="1"/>
  <c r="K40" i="1" s="1"/>
  <c r="K20" i="1" a="1"/>
  <c r="K20" i="1" s="1"/>
  <c r="K38" i="1" a="1"/>
  <c r="K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<sst xmlns="http://schemas.openxmlformats.org/spreadsheetml/2006/main" count="764" uniqueCount="174">
  <si>
    <t>x1</t>
  </si>
  <si>
    <t>x2</t>
  </si>
  <si>
    <t>x3</t>
  </si>
  <si>
    <t>x4</t>
  </si>
  <si>
    <t>y1</t>
  </si>
  <si>
    <t>y2</t>
  </si>
  <si>
    <t>sigma_y</t>
  </si>
  <si>
    <t>(8,5)</t>
  </si>
  <si>
    <t>(9,5)</t>
  </si>
  <si>
    <t>(10,5)</t>
  </si>
  <si>
    <t>(8,6)</t>
  </si>
  <si>
    <t>(9,6)</t>
  </si>
  <si>
    <t>(10,6)</t>
  </si>
  <si>
    <t>(3,7)</t>
  </si>
  <si>
    <t>(7,5)</t>
  </si>
  <si>
    <t>(3,8)</t>
  </si>
  <si>
    <t>(3,6)</t>
  </si>
  <si>
    <t>(2,7)</t>
  </si>
  <si>
    <t>(4,7)</t>
  </si>
  <si>
    <t>(8,4)</t>
  </si>
  <si>
    <t>(9,4)</t>
  </si>
  <si>
    <t>(9,1)</t>
  </si>
  <si>
    <t>(9,2)</t>
  </si>
  <si>
    <t>(10,2)</t>
  </si>
  <si>
    <t>(10,1)</t>
  </si>
  <si>
    <t>(11,2)</t>
  </si>
  <si>
    <t>(11,1)</t>
  </si>
  <si>
    <t>(14,5)</t>
  </si>
  <si>
    <t>(14,6)</t>
  </si>
  <si>
    <t>(14,7)</t>
  </si>
  <si>
    <t>(15,7)</t>
  </si>
  <si>
    <t>(15,6)</t>
  </si>
  <si>
    <t>(15,5)</t>
  </si>
  <si>
    <t>(16,7)</t>
  </si>
  <si>
    <t>(16,6)</t>
  </si>
  <si>
    <t>(16,5)</t>
  </si>
  <si>
    <t>(12,2)</t>
  </si>
  <si>
    <t>(12,1)</t>
  </si>
  <si>
    <t>(13,7)</t>
  </si>
  <si>
    <t>(13,6)</t>
  </si>
  <si>
    <t>(13,5)</t>
  </si>
  <si>
    <t>(12,7)</t>
  </si>
  <si>
    <t>(12,6)</t>
  </si>
  <si>
    <t>(12,5)</t>
  </si>
  <si>
    <t>(11,7)</t>
  </si>
  <si>
    <t>(11,6)</t>
  </si>
  <si>
    <t>(11,5)</t>
  </si>
  <si>
    <t>(10,7)</t>
  </si>
  <si>
    <t>(9,7)</t>
  </si>
  <si>
    <t>(8,7)</t>
  </si>
  <si>
    <t>(2,8)</t>
  </si>
  <si>
    <t>(4,8)</t>
  </si>
  <si>
    <t>(4,6)</t>
  </si>
  <si>
    <t>(2,6)</t>
  </si>
  <si>
    <t>(3,5)</t>
  </si>
  <si>
    <t>(3,4)</t>
  </si>
  <si>
    <t>(2,5)</t>
  </si>
  <si>
    <t>(4,5)</t>
  </si>
  <si>
    <t>(6,7)</t>
  </si>
  <si>
    <t>(6,6)</t>
  </si>
  <si>
    <t>(6,5)</t>
  </si>
  <si>
    <t>(7,7)</t>
  </si>
  <si>
    <t>(7,6)</t>
  </si>
  <si>
    <t>(1,10)</t>
  </si>
  <si>
    <t>(2,10)</t>
  </si>
  <si>
    <t>(3,10)</t>
  </si>
  <si>
    <t>(4,10)</t>
  </si>
  <si>
    <t>(5,10)</t>
  </si>
  <si>
    <t>(6,10)</t>
  </si>
  <si>
    <t>(7,10)</t>
  </si>
  <si>
    <t>(8,10)</t>
  </si>
  <si>
    <t>(9,10)</t>
  </si>
  <si>
    <t>(10,10)</t>
  </si>
  <si>
    <t>(11,10)</t>
  </si>
  <si>
    <t>(12,10)</t>
  </si>
  <si>
    <t>(13,10)</t>
  </si>
  <si>
    <t>(14,10)</t>
  </si>
  <si>
    <t>(15,10)</t>
  </si>
  <si>
    <t>(1,9)</t>
  </si>
  <si>
    <t>(2,9)</t>
  </si>
  <si>
    <t>(3,9)</t>
  </si>
  <si>
    <t>(4,9)</t>
  </si>
  <si>
    <t>(5,9)</t>
  </si>
  <si>
    <t>(6,9)</t>
  </si>
  <si>
    <t>(7,9)</t>
  </si>
  <si>
    <t>(8,9)</t>
  </si>
  <si>
    <t>(9,9)</t>
  </si>
  <si>
    <t>(10,9)</t>
  </si>
  <si>
    <t>(11,9)</t>
  </si>
  <si>
    <t>(12,9)</t>
  </si>
  <si>
    <t>(13,9)</t>
  </si>
  <si>
    <t>(14,9)</t>
  </si>
  <si>
    <t>(15,9)</t>
  </si>
  <si>
    <t>(1,8)</t>
  </si>
  <si>
    <t>(5,8)</t>
  </si>
  <si>
    <t>(6,8)</t>
  </si>
  <si>
    <t>(7,8)</t>
  </si>
  <si>
    <t>(8,8)</t>
  </si>
  <si>
    <t>(9,8)</t>
  </si>
  <si>
    <t>(10,8)</t>
  </si>
  <si>
    <t>(11,8)</t>
  </si>
  <si>
    <t>(12,8)</t>
  </si>
  <si>
    <t>(13,8)</t>
  </si>
  <si>
    <t>(14,8)</t>
  </si>
  <si>
    <t>(15,8)</t>
  </si>
  <si>
    <t>(16,8)</t>
  </si>
  <si>
    <t>(1,7)</t>
  </si>
  <si>
    <t>(5,7)</t>
  </si>
  <si>
    <t>(1,6)</t>
  </si>
  <si>
    <t>(5,6)</t>
  </si>
  <si>
    <t>(1,5)</t>
  </si>
  <si>
    <t>(5,5)</t>
  </si>
  <si>
    <t>(1,4)</t>
  </si>
  <si>
    <t>(2,4)</t>
  </si>
  <si>
    <t>(4,4)</t>
  </si>
  <si>
    <t>(5,4)</t>
  </si>
  <si>
    <t>(6,4)</t>
  </si>
  <si>
    <t>(7,4)</t>
  </si>
  <si>
    <t>(10,4)</t>
  </si>
  <si>
    <t>(11,4)</t>
  </si>
  <si>
    <t>(12,4)</t>
  </si>
  <si>
    <t>(13,4)</t>
  </si>
  <si>
    <t>(14,4)</t>
  </si>
  <si>
    <t>(15,4)</t>
  </si>
  <si>
    <t>(16,4)</t>
  </si>
  <si>
    <t>(1,3)</t>
  </si>
  <si>
    <t>(2,3)</t>
  </si>
  <si>
    <t>(3,3)</t>
  </si>
  <si>
    <t>(4,3)</t>
  </si>
  <si>
    <t>(5,3)</t>
  </si>
  <si>
    <t>(6,3)</t>
  </si>
  <si>
    <t>(7,3)</t>
  </si>
  <si>
    <t>(8,3)</t>
  </si>
  <si>
    <t>(9,3)</t>
  </si>
  <si>
    <t>(10,3)</t>
  </si>
  <si>
    <t>(11,3)</t>
  </si>
  <si>
    <t>(12,3)</t>
  </si>
  <si>
    <t>(13,3)</t>
  </si>
  <si>
    <t>(14,3)</t>
  </si>
  <si>
    <t>(15,3)</t>
  </si>
  <si>
    <t>(16,3)</t>
  </si>
  <si>
    <t>(1,2)</t>
  </si>
  <si>
    <t>(2,2)</t>
  </si>
  <si>
    <t>(3,2)</t>
  </si>
  <si>
    <t>(4,2)</t>
  </si>
  <si>
    <t>(5,2)</t>
  </si>
  <si>
    <t>(6,2)</t>
  </si>
  <si>
    <t>(7,2)</t>
  </si>
  <si>
    <t>(8,2)</t>
  </si>
  <si>
    <t>(13,2)</t>
  </si>
  <si>
    <t>(14,2)</t>
  </si>
  <si>
    <t>(15,2)</t>
  </si>
  <si>
    <t>(16,2)</t>
  </si>
  <si>
    <t>(1,1)</t>
  </si>
  <si>
    <t>(2,1)</t>
  </si>
  <si>
    <t>(3,1)</t>
  </si>
  <si>
    <t>(4,1)</t>
  </si>
  <si>
    <t>(5,1)</t>
  </si>
  <si>
    <t>(6,1)</t>
  </si>
  <si>
    <t>(7,1)</t>
  </si>
  <si>
    <t>(8,1)</t>
  </si>
  <si>
    <t>(13,1)</t>
  </si>
  <si>
    <t>(14,1)</t>
  </si>
  <si>
    <t>(15,1)</t>
  </si>
  <si>
    <t>(16,1)</t>
  </si>
  <si>
    <t>chi2/ndof</t>
  </si>
  <si>
    <t>y3</t>
  </si>
  <si>
    <t>x0</t>
  </si>
  <si>
    <t>AVERAGE GAP SIZE</t>
  </si>
  <si>
    <t>scan 1</t>
  </si>
  <si>
    <t>scan 2</t>
  </si>
  <si>
    <t>diff</t>
  </si>
  <si>
    <t>intercept_x</t>
  </si>
  <si>
    <t>intercept_y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</si>
</sst>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3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0" borderId="0" xfId="0" applyFont="1"/>
    <xf numFmtId="0" fontId="2" fillId="2" borderId="0" xfId="0" applyFont="1" applyFill="1"/>
    <xf numFmtId="0" fontId="1" fillId="3" borderId="1" xfId="0" applyFont="1" applyFill="1" applyBorder="1"/>
    <xf numFmtId="0" fontId="0" fillId="0" borderId="2" xfId="0" applyBorder="1"/>
    <xf numFmtId="0" fontId="0" fillId="0" borderId="3" xfId="0" applyBorder="1"/>
    <xf numFmtId="0" fontId="1" fillId="3" borderId="4" xfId="0" applyFont="1" applyFill="1" applyBorder="1"/>
    <xf numFmtId="0" fontId="0" fillId="0" borderId="5" xfId="0" applyBorder="1"/>
    <xf numFmtId="0" fontId="1" fillId="3" borderId="5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0" borderId="7" xfId="0" applyBorder="1"/>
    <xf numFmtId="0" fontId="1" fillId="3" borderId="7" xfId="0" applyFont="1" applyFill="1" applyBorder="1"/>
    <xf numFmtId="0" fontId="0" fillId="3" borderId="7" xfId="0" applyFill="1" applyBorder="1"/>
    <xf numFmtId="0" fontId="1" fillId="3" borderId="8" xfId="0" applyFont="1" applyFill="1" applyBorder="1"/>
    <xf numFmtId="0" fontId="1" fillId="4" borderId="0" xfId="0" applyFont="1" applyFill="1"/>
    <xf numFmtId="0" fontId="0" fillId="5" borderId="0" xfId="0" applyFill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0797-7638-D541-BCF7-0DD169070856}">
  <dimension ref="A1:AH119"/>
  <sheetViews>
    <sheetView zoomScaleNormal="100" workbookViewId="0">
      <selection activeCell="K2" sqref="K2"/>
    </sheetView>
  </sheetViews>
  <sheetFormatPr baseColWidth="10" defaultColWidth="11.1640625" defaultRowHeight="16" x14ac:dyDescent="0.2"/>
  <cols>
    <col min="6" max="6" width="11.1640625" style="20"/>
    <col min="8" max="8" width="10.83203125" style="19"/>
  </cols>
  <sheetData>
    <row r="1" spans="1:34" x14ac:dyDescent="0.2">
      <c r="B1" t="s">
        <v>0</v>
      </c>
      <c r="C1" t="s">
        <v>1</v>
      </c>
      <c r="D1" t="s">
        <v>2</v>
      </c>
      <c r="E1" t="s">
        <v>3</v>
      </c>
      <c r="F1" s="20" t="s">
        <v>172</v>
      </c>
      <c r="I1" t="s">
        <v>4</v>
      </c>
      <c r="J1" t="s">
        <v>5</v>
      </c>
      <c r="K1" t="s">
        <v>173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  <c r="Y1">
        <v>7</v>
      </c>
      <c r="Z1">
        <v>8</v>
      </c>
      <c r="AA1">
        <v>9</v>
      </c>
      <c r="AB1">
        <v>10</v>
      </c>
      <c r="AC1">
        <v>11</v>
      </c>
      <c r="AD1">
        <v>12</v>
      </c>
      <c r="AE1">
        <v>13</v>
      </c>
      <c r="AF1">
        <v>14</v>
      </c>
      <c r="AG1">
        <v>15</v>
      </c>
      <c r="AH1">
        <v>16</v>
      </c>
    </row>
    <row r="2" spans="1:34" x14ac:dyDescent="0.2">
      <c r="A2">
        <v>4417</v>
      </c>
      <c r="B2">
        <v>-9.4700000000000006</v>
      </c>
      <c r="C2">
        <v>-3.96</v>
      </c>
      <c r="D2">
        <v>1.57</v>
      </c>
      <c r="F2" s="20" cm="1">
        <f t="array" ref="F2">-AVERAGE(B2:D2/$F$63-{8,9,10})</f>
        <v>9.7148322851153033</v>
      </c>
      <c r="I2">
        <v>-3.74</v>
      </c>
      <c r="J2">
        <v>1.81</v>
      </c>
      <c r="K2" cm="1">
        <f t="array" ref="K2">-AVERAGE(I2:J2/$K$63-{5,6})</f>
        <v>5.6740437363793497</v>
      </c>
      <c r="M2">
        <v>4417</v>
      </c>
      <c r="R2">
        <v>10</v>
      </c>
      <c r="S2" t="str">
        <f>"("&amp;S$1&amp;","&amp;$R2&amp;")"</f>
        <v>(1,10)</v>
      </c>
      <c r="T2" t="str">
        <f t="shared" ref="T2:AH11" si="0">"("&amp;T$1&amp;","&amp;$R2&amp;")"</f>
        <v>(2,10)</v>
      </c>
      <c r="U2" t="str">
        <f t="shared" si="0"/>
        <v>(3,10)</v>
      </c>
      <c r="V2" t="str">
        <f t="shared" si="0"/>
        <v>(4,10)</v>
      </c>
      <c r="W2" t="str">
        <f t="shared" si="0"/>
        <v>(5,10)</v>
      </c>
      <c r="X2" t="str">
        <f t="shared" si="0"/>
        <v>(6,10)</v>
      </c>
      <c r="Y2" t="str">
        <f t="shared" si="0"/>
        <v>(7,10)</v>
      </c>
      <c r="Z2" t="str">
        <f t="shared" si="0"/>
        <v>(8,10)</v>
      </c>
      <c r="AA2" t="str">
        <f t="shared" si="0"/>
        <v>(9,10)</v>
      </c>
      <c r="AB2" t="str">
        <f t="shared" si="0"/>
        <v>(10,10)</v>
      </c>
      <c r="AC2" t="str">
        <f t="shared" si="0"/>
        <v>(11,10)</v>
      </c>
      <c r="AD2" t="str">
        <f t="shared" si="0"/>
        <v>(12,10)</v>
      </c>
      <c r="AE2" t="str">
        <f t="shared" si="0"/>
        <v>(13,10)</v>
      </c>
      <c r="AF2" t="str">
        <f t="shared" si="0"/>
        <v>(14,10)</v>
      </c>
      <c r="AG2" t="str">
        <f t="shared" si="0"/>
        <v>(15,10)</v>
      </c>
      <c r="AH2" t="str">
        <f t="shared" si="0"/>
        <v>(16,10)</v>
      </c>
    </row>
    <row r="3" spans="1:34" x14ac:dyDescent="0.2">
      <c r="A3" t="s">
        <v>171</v>
      </c>
      <c r="C3">
        <f>C2-B2</f>
        <v>5.5100000000000007</v>
      </c>
      <c r="D3">
        <f>D2-C2</f>
        <v>5.53</v>
      </c>
      <c r="J3">
        <f>J2-I2</f>
        <v>5.5500000000000007</v>
      </c>
      <c r="N3" t="s">
        <v>62</v>
      </c>
      <c r="O3" t="s">
        <v>10</v>
      </c>
      <c r="P3" t="s">
        <v>11</v>
      </c>
      <c r="Q3" t="s">
        <v>12</v>
      </c>
      <c r="R3">
        <v>9</v>
      </c>
      <c r="S3" t="str">
        <f t="shared" ref="S3:S11" si="1">"("&amp;S$1&amp;","&amp;$R3&amp;")"</f>
        <v>(1,9)</v>
      </c>
      <c r="T3" t="str">
        <f t="shared" si="0"/>
        <v>(2,9)</v>
      </c>
      <c r="U3" t="str">
        <f t="shared" si="0"/>
        <v>(3,9)</v>
      </c>
      <c r="V3" t="str">
        <f t="shared" si="0"/>
        <v>(4,9)</v>
      </c>
      <c r="W3" t="str">
        <f t="shared" si="0"/>
        <v>(5,9)</v>
      </c>
      <c r="X3" t="str">
        <f t="shared" si="0"/>
        <v>(6,9)</v>
      </c>
      <c r="Y3" t="str">
        <f t="shared" si="0"/>
        <v>(7,9)</v>
      </c>
      <c r="Z3" t="str">
        <f t="shared" si="0"/>
        <v>(8,9)</v>
      </c>
      <c r="AA3" t="str">
        <f t="shared" si="0"/>
        <v>(9,9)</v>
      </c>
      <c r="AB3" t="str">
        <f t="shared" si="0"/>
        <v>(10,9)</v>
      </c>
      <c r="AC3" t="str">
        <f t="shared" si="0"/>
        <v>(11,9)</v>
      </c>
      <c r="AD3" t="str">
        <f t="shared" si="0"/>
        <v>(12,9)</v>
      </c>
      <c r="AE3" t="str">
        <f t="shared" si="0"/>
        <v>(13,9)</v>
      </c>
      <c r="AF3" t="str">
        <f t="shared" si="0"/>
        <v>(14,9)</v>
      </c>
      <c r="AG3" t="str">
        <f t="shared" si="0"/>
        <v>(15,9)</v>
      </c>
      <c r="AH3" t="str">
        <f t="shared" si="0"/>
        <v>(16,9)</v>
      </c>
    </row>
    <row r="4" spans="1:34" x14ac:dyDescent="0.2">
      <c r="A4">
        <v>4419</v>
      </c>
      <c r="C4">
        <v>-3.99</v>
      </c>
      <c r="D4">
        <v>1.53</v>
      </c>
      <c r="F4" s="20" cm="1">
        <f t="array" ref="F4">-AVERAGE(C4:D4/$F$63-{3,4})</f>
        <v>3.7224056603773583</v>
      </c>
      <c r="I4">
        <v>-3.98</v>
      </c>
      <c r="J4">
        <v>1.57</v>
      </c>
      <c r="K4" cm="1">
        <f t="array" ref="K4">-AVERAGE(I4:J4/$K$63-{6,7})</f>
        <v>6.7173292252198085</v>
      </c>
      <c r="N4" t="s">
        <v>14</v>
      </c>
      <c r="O4" s="1" t="s">
        <v>7</v>
      </c>
      <c r="P4" s="1" t="s">
        <v>8</v>
      </c>
      <c r="Q4" t="s">
        <v>9</v>
      </c>
      <c r="R4">
        <v>8</v>
      </c>
      <c r="S4" t="str">
        <f t="shared" si="1"/>
        <v>(1,8)</v>
      </c>
      <c r="T4" t="str">
        <f t="shared" si="0"/>
        <v>(2,8)</v>
      </c>
      <c r="U4" t="str">
        <f t="shared" si="0"/>
        <v>(3,8)</v>
      </c>
      <c r="V4" t="str">
        <f t="shared" si="0"/>
        <v>(4,8)</v>
      </c>
      <c r="W4" t="str">
        <f t="shared" si="0"/>
        <v>(5,8)</v>
      </c>
      <c r="X4" t="str">
        <f t="shared" si="0"/>
        <v>(6,8)</v>
      </c>
      <c r="Y4" t="str">
        <f t="shared" si="0"/>
        <v>(7,8)</v>
      </c>
      <c r="Z4" t="str">
        <f t="shared" si="0"/>
        <v>(8,8)</v>
      </c>
      <c r="AA4" t="str">
        <f t="shared" si="0"/>
        <v>(9,8)</v>
      </c>
      <c r="AB4" t="str">
        <f t="shared" si="0"/>
        <v>(10,8)</v>
      </c>
      <c r="AC4" t="str">
        <f t="shared" si="0"/>
        <v>(11,8)</v>
      </c>
      <c r="AD4" t="str">
        <f t="shared" si="0"/>
        <v>(12,8)</v>
      </c>
      <c r="AE4" t="str">
        <f t="shared" si="0"/>
        <v>(13,8)</v>
      </c>
      <c r="AF4" t="str">
        <f t="shared" si="0"/>
        <v>(14,8)</v>
      </c>
      <c r="AG4" t="str">
        <f t="shared" si="0"/>
        <v>(15,8)</v>
      </c>
      <c r="AH4" t="str">
        <f t="shared" si="0"/>
        <v>(16,8)</v>
      </c>
    </row>
    <row r="5" spans="1:34" x14ac:dyDescent="0.2">
      <c r="D5">
        <f>D4-C4</f>
        <v>5.5200000000000005</v>
      </c>
      <c r="J5">
        <f>J4-I4</f>
        <v>5.55</v>
      </c>
      <c r="N5" t="s">
        <v>117</v>
      </c>
      <c r="O5" t="s">
        <v>19</v>
      </c>
      <c r="P5" t="s">
        <v>20</v>
      </c>
      <c r="Q5" t="s">
        <v>118</v>
      </c>
      <c r="R5">
        <v>7</v>
      </c>
      <c r="S5" t="str">
        <f t="shared" si="1"/>
        <v>(1,7)</v>
      </c>
      <c r="T5" t="str">
        <f t="shared" si="0"/>
        <v>(2,7)</v>
      </c>
      <c r="U5" t="str">
        <f t="shared" si="0"/>
        <v>(3,7)</v>
      </c>
      <c r="V5" t="str">
        <f t="shared" si="0"/>
        <v>(4,7)</v>
      </c>
      <c r="W5" t="str">
        <f t="shared" si="0"/>
        <v>(5,7)</v>
      </c>
      <c r="X5" t="str">
        <f t="shared" si="0"/>
        <v>(6,7)</v>
      </c>
      <c r="Y5" t="str">
        <f t="shared" si="0"/>
        <v>(7,7)</v>
      </c>
      <c r="Z5" t="str">
        <f t="shared" si="0"/>
        <v>(8,7)</v>
      </c>
      <c r="AA5" t="str">
        <f t="shared" si="0"/>
        <v>(9,7)</v>
      </c>
      <c r="AB5" t="str">
        <f t="shared" si="0"/>
        <v>(10,7)</v>
      </c>
      <c r="AC5" t="str">
        <f t="shared" si="0"/>
        <v>(11,7)</v>
      </c>
      <c r="AD5" t="str">
        <f t="shared" si="0"/>
        <v>(12,7)</v>
      </c>
      <c r="AE5" t="str">
        <f t="shared" si="0"/>
        <v>(13,7)</v>
      </c>
      <c r="AF5" t="str">
        <f t="shared" si="0"/>
        <v>(14,7)</v>
      </c>
      <c r="AG5" t="str">
        <f t="shared" si="0"/>
        <v>(15,7)</v>
      </c>
      <c r="AH5" t="str">
        <f t="shared" si="0"/>
        <v>(16,7)</v>
      </c>
    </row>
    <row r="6" spans="1:34" x14ac:dyDescent="0.2">
      <c r="A6">
        <v>4420</v>
      </c>
      <c r="B6">
        <v>-9.27</v>
      </c>
      <c r="C6">
        <v>-3.74</v>
      </c>
      <c r="D6">
        <v>1.79</v>
      </c>
      <c r="F6" s="20" cm="1">
        <f t="array" ref="F6">-AVERAGE(B6:D6/$F$63-{10,11,12})</f>
        <v>11.67625786163522</v>
      </c>
      <c r="J6">
        <v>1.71</v>
      </c>
      <c r="K6" cm="1">
        <f t="array" ref="K6">-AVERAGE(J6/$K$63-{2})</f>
        <v>1.6915908920117233</v>
      </c>
      <c r="R6">
        <v>6</v>
      </c>
      <c r="S6" t="str">
        <f t="shared" si="1"/>
        <v>(1,6)</v>
      </c>
      <c r="T6" t="str">
        <f t="shared" si="0"/>
        <v>(2,6)</v>
      </c>
      <c r="U6" t="str">
        <f t="shared" si="0"/>
        <v>(3,6)</v>
      </c>
      <c r="V6" t="str">
        <f t="shared" si="0"/>
        <v>(4,6)</v>
      </c>
      <c r="W6" t="str">
        <f t="shared" si="0"/>
        <v>(5,6)</v>
      </c>
      <c r="X6" t="str">
        <f t="shared" si="0"/>
        <v>(6,6)</v>
      </c>
      <c r="Y6" t="str">
        <f t="shared" si="0"/>
        <v>(7,6)</v>
      </c>
      <c r="Z6" t="str">
        <f t="shared" si="0"/>
        <v>(8,6)</v>
      </c>
      <c r="AA6" t="str">
        <f t="shared" si="0"/>
        <v>(9,6)</v>
      </c>
      <c r="AB6" t="str">
        <f t="shared" si="0"/>
        <v>(10,6)</v>
      </c>
      <c r="AC6" t="str">
        <f t="shared" si="0"/>
        <v>(11,6)</v>
      </c>
      <c r="AD6" t="str">
        <f t="shared" si="0"/>
        <v>(12,6)</v>
      </c>
      <c r="AE6" t="str">
        <f t="shared" si="0"/>
        <v>(13,6)</v>
      </c>
      <c r="AF6" t="str">
        <f t="shared" si="0"/>
        <v>(14,6)</v>
      </c>
      <c r="AG6" t="str">
        <f t="shared" si="0"/>
        <v>(15,6)</v>
      </c>
      <c r="AH6" t="str">
        <f t="shared" si="0"/>
        <v>(16,6)</v>
      </c>
    </row>
    <row r="7" spans="1:34" x14ac:dyDescent="0.2">
      <c r="C7">
        <f>C6-B6</f>
        <v>5.5299999999999994</v>
      </c>
      <c r="D7">
        <f>D6-C6</f>
        <v>5.53</v>
      </c>
      <c r="M7">
        <v>4419</v>
      </c>
      <c r="R7">
        <v>5</v>
      </c>
      <c r="S7" t="str">
        <f t="shared" si="1"/>
        <v>(1,5)</v>
      </c>
      <c r="T7" t="str">
        <f t="shared" si="0"/>
        <v>(2,5)</v>
      </c>
      <c r="U7" t="str">
        <f t="shared" si="0"/>
        <v>(3,5)</v>
      </c>
      <c r="V7" t="str">
        <f t="shared" si="0"/>
        <v>(4,5)</v>
      </c>
      <c r="W7" t="str">
        <f t="shared" si="0"/>
        <v>(5,5)</v>
      </c>
      <c r="X7" t="str">
        <f t="shared" si="0"/>
        <v>(6,5)</v>
      </c>
      <c r="Y7" t="str">
        <f t="shared" si="0"/>
        <v>(7,5)</v>
      </c>
      <c r="Z7" t="str">
        <f t="shared" si="0"/>
        <v>(8,5)</v>
      </c>
      <c r="AA7" t="str">
        <f t="shared" si="0"/>
        <v>(9,5)</v>
      </c>
      <c r="AB7" t="str">
        <f t="shared" si="0"/>
        <v>(10,5)</v>
      </c>
      <c r="AC7" t="str">
        <f t="shared" si="0"/>
        <v>(11,5)</v>
      </c>
      <c r="AD7" t="str">
        <f t="shared" si="0"/>
        <v>(12,5)</v>
      </c>
      <c r="AE7" t="str">
        <f t="shared" si="0"/>
        <v>(13,5)</v>
      </c>
      <c r="AF7" t="str">
        <f t="shared" si="0"/>
        <v>(14,5)</v>
      </c>
      <c r="AG7" t="str">
        <f t="shared" si="0"/>
        <v>(15,5)</v>
      </c>
      <c r="AH7" t="str">
        <f t="shared" si="0"/>
        <v>(16,5)</v>
      </c>
    </row>
    <row r="8" spans="1:34" x14ac:dyDescent="0.2">
      <c r="A8">
        <v>4421</v>
      </c>
      <c r="B8">
        <v>-9.31</v>
      </c>
      <c r="C8">
        <v>-3.75</v>
      </c>
      <c r="F8" s="20" cm="1">
        <f t="array" ref="F8">-AVERAGE(B8:C8/$F$63-{15,16})</f>
        <v>16.68073899371069</v>
      </c>
      <c r="I8">
        <v>-3.61</v>
      </c>
      <c r="J8">
        <v>1.93</v>
      </c>
      <c r="K8" cm="1">
        <f t="array" ref="K8">-AVERAGE(I8:J8/$K$63-{6,7})</f>
        <v>6.6514992109416102</v>
      </c>
      <c r="O8" s="1" t="s">
        <v>17</v>
      </c>
      <c r="P8" s="1" t="s">
        <v>13</v>
      </c>
      <c r="Q8" t="s">
        <v>18</v>
      </c>
      <c r="R8">
        <v>4</v>
      </c>
      <c r="S8" t="str">
        <f t="shared" si="1"/>
        <v>(1,4)</v>
      </c>
      <c r="T8" t="str">
        <f t="shared" si="0"/>
        <v>(2,4)</v>
      </c>
      <c r="U8" t="str">
        <f t="shared" si="0"/>
        <v>(3,4)</v>
      </c>
      <c r="V8" t="str">
        <f t="shared" si="0"/>
        <v>(4,4)</v>
      </c>
      <c r="W8" t="str">
        <f t="shared" si="0"/>
        <v>(5,4)</v>
      </c>
      <c r="X8" t="str">
        <f t="shared" si="0"/>
        <v>(6,4)</v>
      </c>
      <c r="Y8" t="str">
        <f t="shared" si="0"/>
        <v>(7,4)</v>
      </c>
      <c r="Z8" t="str">
        <f t="shared" si="0"/>
        <v>(8,4)</v>
      </c>
      <c r="AA8" t="str">
        <f t="shared" si="0"/>
        <v>(9,4)</v>
      </c>
      <c r="AB8" t="str">
        <f t="shared" si="0"/>
        <v>(10,4)</v>
      </c>
      <c r="AC8" t="str">
        <f t="shared" si="0"/>
        <v>(11,4)</v>
      </c>
      <c r="AD8" t="str">
        <f t="shared" si="0"/>
        <v>(12,4)</v>
      </c>
      <c r="AE8" t="str">
        <f t="shared" si="0"/>
        <v>(13,4)</v>
      </c>
      <c r="AF8" t="str">
        <f t="shared" si="0"/>
        <v>(14,4)</v>
      </c>
      <c r="AG8" t="str">
        <f t="shared" si="0"/>
        <v>(15,4)</v>
      </c>
      <c r="AH8" t="str">
        <f t="shared" si="0"/>
        <v>(16,4)</v>
      </c>
    </row>
    <row r="9" spans="1:34" x14ac:dyDescent="0.2">
      <c r="C9">
        <f>C8-B8</f>
        <v>5.5600000000000005</v>
      </c>
      <c r="J9">
        <f>J8-I8</f>
        <v>5.54</v>
      </c>
      <c r="O9" s="1" t="s">
        <v>53</v>
      </c>
      <c r="P9" s="1" t="s">
        <v>16</v>
      </c>
      <c r="Q9" t="s">
        <v>52</v>
      </c>
      <c r="R9">
        <v>3</v>
      </c>
      <c r="S9" t="str">
        <f t="shared" si="1"/>
        <v>(1,3)</v>
      </c>
      <c r="T9" t="str">
        <f t="shared" si="0"/>
        <v>(2,3)</v>
      </c>
      <c r="U9" t="str">
        <f t="shared" si="0"/>
        <v>(3,3)</v>
      </c>
      <c r="V9" t="str">
        <f t="shared" si="0"/>
        <v>(4,3)</v>
      </c>
      <c r="W9" t="str">
        <f t="shared" si="0"/>
        <v>(5,3)</v>
      </c>
      <c r="X9" t="str">
        <f t="shared" si="0"/>
        <v>(6,3)</v>
      </c>
      <c r="Y9" t="str">
        <f t="shared" si="0"/>
        <v>(7,3)</v>
      </c>
      <c r="Z9" t="str">
        <f t="shared" si="0"/>
        <v>(8,3)</v>
      </c>
      <c r="AA9" t="str">
        <f t="shared" si="0"/>
        <v>(9,3)</v>
      </c>
      <c r="AB9" t="str">
        <f t="shared" si="0"/>
        <v>(10,3)</v>
      </c>
      <c r="AC9" t="str">
        <f t="shared" si="0"/>
        <v>(11,3)</v>
      </c>
      <c r="AD9" t="str">
        <f t="shared" si="0"/>
        <v>(12,3)</v>
      </c>
      <c r="AE9" t="str">
        <f t="shared" si="0"/>
        <v>(13,3)</v>
      </c>
      <c r="AF9" t="str">
        <f t="shared" si="0"/>
        <v>(14,3)</v>
      </c>
      <c r="AG9" t="str">
        <f t="shared" si="0"/>
        <v>(15,3)</v>
      </c>
      <c r="AH9" t="str">
        <f t="shared" si="0"/>
        <v>(16,3)</v>
      </c>
    </row>
    <row r="10" spans="1:34" x14ac:dyDescent="0.2">
      <c r="A10">
        <v>4422</v>
      </c>
      <c r="B10">
        <v>-9.2799999999999994</v>
      </c>
      <c r="C10">
        <v>-3.75</v>
      </c>
      <c r="F10" s="20" cm="1">
        <f t="array" ref="F10">-AVERAGE(B10:C10/$F$63-{15,16})</f>
        <v>16.678026729559747</v>
      </c>
      <c r="I10">
        <v>-3.61</v>
      </c>
      <c r="J10">
        <v>1.93</v>
      </c>
      <c r="K10" cm="1">
        <f t="array" ref="K10">-AVERAGE(I10:J10/$K$63-{6,7})</f>
        <v>6.6514992109416102</v>
      </c>
      <c r="O10" s="3" t="s">
        <v>56</v>
      </c>
      <c r="P10" t="s">
        <v>54</v>
      </c>
      <c r="Q10" t="s">
        <v>57</v>
      </c>
      <c r="R10">
        <v>2</v>
      </c>
      <c r="S10" t="str">
        <f t="shared" si="1"/>
        <v>(1,2)</v>
      </c>
      <c r="T10" t="str">
        <f t="shared" si="0"/>
        <v>(2,2)</v>
      </c>
      <c r="U10" t="str">
        <f t="shared" si="0"/>
        <v>(3,2)</v>
      </c>
      <c r="V10" t="str">
        <f t="shared" si="0"/>
        <v>(4,2)</v>
      </c>
      <c r="W10" t="str">
        <f t="shared" si="0"/>
        <v>(5,2)</v>
      </c>
      <c r="X10" t="str">
        <f t="shared" si="0"/>
        <v>(6,2)</v>
      </c>
      <c r="Y10" t="str">
        <f t="shared" si="0"/>
        <v>(7,2)</v>
      </c>
      <c r="Z10" t="str">
        <f t="shared" si="0"/>
        <v>(8,2)</v>
      </c>
      <c r="AA10" t="str">
        <f t="shared" si="0"/>
        <v>(9,2)</v>
      </c>
      <c r="AB10" t="str">
        <f t="shared" si="0"/>
        <v>(10,2)</v>
      </c>
      <c r="AC10" t="str">
        <f t="shared" si="0"/>
        <v>(11,2)</v>
      </c>
      <c r="AD10" t="str">
        <f t="shared" si="0"/>
        <v>(12,2)</v>
      </c>
      <c r="AE10" t="str">
        <f t="shared" si="0"/>
        <v>(13,2)</v>
      </c>
      <c r="AF10" t="str">
        <f t="shared" si="0"/>
        <v>(14,2)</v>
      </c>
      <c r="AG10" t="str">
        <f t="shared" si="0"/>
        <v>(15,2)</v>
      </c>
      <c r="AH10" t="str">
        <f t="shared" si="0"/>
        <v>(16,2)</v>
      </c>
    </row>
    <row r="11" spans="1:34" x14ac:dyDescent="0.2">
      <c r="C11">
        <f>C10-B10</f>
        <v>5.5299999999999994</v>
      </c>
      <c r="J11">
        <f>J10-I10</f>
        <v>5.54</v>
      </c>
      <c r="M11">
        <v>4420</v>
      </c>
      <c r="R11">
        <v>1</v>
      </c>
      <c r="S11" t="str">
        <f t="shared" si="1"/>
        <v>(1,1)</v>
      </c>
      <c r="T11" t="str">
        <f t="shared" si="0"/>
        <v>(2,1)</v>
      </c>
      <c r="U11" t="str">
        <f t="shared" si="0"/>
        <v>(3,1)</v>
      </c>
      <c r="V11" t="str">
        <f t="shared" si="0"/>
        <v>(4,1)</v>
      </c>
      <c r="W11" t="str">
        <f t="shared" si="0"/>
        <v>(5,1)</v>
      </c>
      <c r="X11" t="str">
        <f t="shared" si="0"/>
        <v>(6,1)</v>
      </c>
      <c r="Y11" t="str">
        <f t="shared" si="0"/>
        <v>(7,1)</v>
      </c>
      <c r="Z11" t="str">
        <f t="shared" si="0"/>
        <v>(8,1)</v>
      </c>
      <c r="AA11" t="str">
        <f t="shared" si="0"/>
        <v>(9,1)</v>
      </c>
      <c r="AB11" t="str">
        <f t="shared" si="0"/>
        <v>(10,1)</v>
      </c>
      <c r="AC11" t="str">
        <f t="shared" si="0"/>
        <v>(11,1)</v>
      </c>
      <c r="AD11" t="str">
        <f t="shared" si="0"/>
        <v>(12,1)</v>
      </c>
      <c r="AE11" t="str">
        <f t="shared" si="0"/>
        <v>(13,1)</v>
      </c>
      <c r="AF11" t="str">
        <f t="shared" si="0"/>
        <v>(14,1)</v>
      </c>
      <c r="AG11" t="str">
        <f t="shared" si="0"/>
        <v>(15,1)</v>
      </c>
      <c r="AH11" t="str">
        <f t="shared" si="0"/>
        <v>(16,1)</v>
      </c>
    </row>
    <row r="12" spans="1:34" x14ac:dyDescent="0.2">
      <c r="A12">
        <v>4423</v>
      </c>
      <c r="B12">
        <v>-9.31</v>
      </c>
      <c r="C12">
        <v>-3.77</v>
      </c>
      <c r="D12">
        <v>1.74</v>
      </c>
      <c r="F12" s="20" cm="1">
        <f t="array" ref="F12">-AVERAGE(B12:D12/$F$63-{13,14,15})</f>
        <v>14.683490566037738</v>
      </c>
      <c r="H12" s="19">
        <f>AVERAGE(I12-I10,J12-J10)</f>
        <v>-6.0000000000000053E-2</v>
      </c>
      <c r="I12">
        <v>-3.66</v>
      </c>
      <c r="J12">
        <v>1.86</v>
      </c>
      <c r="K12" cm="1">
        <f t="array" ref="K12">-AVERAGE(I12:J12/$K$63-{6,7})</f>
        <v>6.6623205831517245</v>
      </c>
      <c r="N12" t="s">
        <v>22</v>
      </c>
      <c r="O12" s="1" t="s">
        <v>23</v>
      </c>
      <c r="P12" s="1" t="s">
        <v>25</v>
      </c>
      <c r="Q12" t="s">
        <v>36</v>
      </c>
    </row>
    <row r="13" spans="1:34" x14ac:dyDescent="0.2">
      <c r="C13">
        <f>C12-B12</f>
        <v>5.5400000000000009</v>
      </c>
      <c r="D13">
        <f>D12-C12</f>
        <v>5.51</v>
      </c>
      <c r="J13">
        <f>J12-I12</f>
        <v>5.5200000000000005</v>
      </c>
      <c r="N13" t="s">
        <v>21</v>
      </c>
      <c r="O13" s="1" t="s">
        <v>24</v>
      </c>
      <c r="P13" s="1" t="s">
        <v>26</v>
      </c>
      <c r="Q13" t="s">
        <v>37</v>
      </c>
    </row>
    <row r="14" spans="1:34" x14ac:dyDescent="0.2">
      <c r="A14">
        <v>4424</v>
      </c>
      <c r="B14">
        <v>-9.48</v>
      </c>
      <c r="C14">
        <v>-3.95</v>
      </c>
      <c r="D14">
        <v>1.58</v>
      </c>
      <c r="F14" s="20" cm="1">
        <f t="array" ref="F14">-AVERAGE(B14:D14/$F$63-{11,12,13})</f>
        <v>12.714229559748427</v>
      </c>
      <c r="H14" s="19">
        <f>AVERAGE(I14-I12,J14-J12)</f>
        <v>-0.10499999999999987</v>
      </c>
      <c r="I14">
        <v>-3.78</v>
      </c>
      <c r="J14">
        <v>1.77</v>
      </c>
      <c r="K14" cm="1">
        <f t="array" ref="K14">-AVERAGE(I14:J14/$K$63-{6,7})</f>
        <v>6.6812579845194264</v>
      </c>
      <c r="M14">
        <v>4421</v>
      </c>
    </row>
    <row r="15" spans="1:34" ht="17" thickBot="1" x14ac:dyDescent="0.25">
      <c r="C15">
        <f>C14-B14</f>
        <v>5.53</v>
      </c>
      <c r="D15">
        <f>D14-C14</f>
        <v>5.53</v>
      </c>
      <c r="J15">
        <f>J14-I14</f>
        <v>5.55</v>
      </c>
      <c r="M15" t="s">
        <v>169</v>
      </c>
      <c r="N15" t="s">
        <v>29</v>
      </c>
      <c r="O15" s="1" t="s">
        <v>30</v>
      </c>
      <c r="P15" s="1" t="s">
        <v>33</v>
      </c>
      <c r="S15" t="s">
        <v>93</v>
      </c>
      <c r="T15" t="s">
        <v>50</v>
      </c>
      <c r="U15" t="s">
        <v>15</v>
      </c>
      <c r="V15" t="s">
        <v>51</v>
      </c>
      <c r="W15" t="s">
        <v>94</v>
      </c>
      <c r="X15" t="s">
        <v>95</v>
      </c>
      <c r="Y15" t="s">
        <v>96</v>
      </c>
      <c r="Z15" t="s">
        <v>97</v>
      </c>
      <c r="AA15" t="s">
        <v>98</v>
      </c>
      <c r="AB15" t="s">
        <v>99</v>
      </c>
      <c r="AC15" t="s">
        <v>100</v>
      </c>
      <c r="AD15" t="s">
        <v>101</v>
      </c>
      <c r="AE15" t="s">
        <v>102</v>
      </c>
      <c r="AF15" t="s">
        <v>103</v>
      </c>
      <c r="AG15" t="s">
        <v>104</v>
      </c>
      <c r="AH15" t="s">
        <v>105</v>
      </c>
    </row>
    <row r="16" spans="1:34" x14ac:dyDescent="0.2">
      <c r="A16">
        <v>4425</v>
      </c>
      <c r="B16">
        <v>-9.67</v>
      </c>
      <c r="C16">
        <v>-4.16</v>
      </c>
      <c r="D16">
        <v>1.39</v>
      </c>
      <c r="F16" s="20" cm="1">
        <f t="array" ref="F16">-AVERAGE(B16:D16/$F$63-{9,10,11})</f>
        <v>10.749790356394129</v>
      </c>
      <c r="H16" s="19">
        <f>AVERAGE(I16-I14,J16-J14)</f>
        <v>-1.5000000000000124E-2</v>
      </c>
      <c r="I16">
        <v>-3.79</v>
      </c>
      <c r="J16">
        <v>1.75</v>
      </c>
      <c r="K16" cm="1">
        <f t="array" ref="K16">-AVERAGE(I16:J16/$K$63-{6,7})</f>
        <v>6.6839633275719548</v>
      </c>
      <c r="N16" t="s">
        <v>28</v>
      </c>
      <c r="O16" s="1" t="s">
        <v>31</v>
      </c>
      <c r="P16" s="1" t="s">
        <v>34</v>
      </c>
      <c r="S16" s="6" t="s">
        <v>106</v>
      </c>
      <c r="T16" s="7" t="s">
        <v>17</v>
      </c>
      <c r="U16" s="7" t="s">
        <v>13</v>
      </c>
      <c r="V16" s="7" t="s">
        <v>18</v>
      </c>
      <c r="W16" s="7" t="s">
        <v>107</v>
      </c>
      <c r="X16" s="7" t="s">
        <v>58</v>
      </c>
      <c r="Y16" s="7" t="s">
        <v>61</v>
      </c>
      <c r="Z16" s="7" t="s">
        <v>49</v>
      </c>
      <c r="AA16" s="7" t="s">
        <v>48</v>
      </c>
      <c r="AB16" s="7" t="s">
        <v>47</v>
      </c>
      <c r="AC16" s="7" t="s">
        <v>44</v>
      </c>
      <c r="AD16" s="7" t="s">
        <v>41</v>
      </c>
      <c r="AE16" s="7" t="s">
        <v>38</v>
      </c>
      <c r="AF16" s="7" t="s">
        <v>29</v>
      </c>
      <c r="AG16" s="7" t="s">
        <v>30</v>
      </c>
      <c r="AH16" s="8" t="s">
        <v>33</v>
      </c>
    </row>
    <row r="17" spans="1:34" x14ac:dyDescent="0.2">
      <c r="C17">
        <f>C16-B16</f>
        <v>5.51</v>
      </c>
      <c r="D17">
        <f>D16-C16</f>
        <v>5.55</v>
      </c>
      <c r="J17">
        <f>J16-I16</f>
        <v>5.54</v>
      </c>
      <c r="N17" t="s">
        <v>27</v>
      </c>
      <c r="O17" t="s">
        <v>32</v>
      </c>
      <c r="P17" t="s">
        <v>35</v>
      </c>
      <c r="S17" s="9" t="s">
        <v>108</v>
      </c>
      <c r="T17" t="s">
        <v>53</v>
      </c>
      <c r="U17" t="s">
        <v>16</v>
      </c>
      <c r="V17" t="s">
        <v>52</v>
      </c>
      <c r="W17" t="s">
        <v>109</v>
      </c>
      <c r="X17" t="s">
        <v>59</v>
      </c>
      <c r="Y17" t="s">
        <v>62</v>
      </c>
      <c r="Z17" t="s">
        <v>10</v>
      </c>
      <c r="AA17" t="s">
        <v>11</v>
      </c>
      <c r="AB17" t="s">
        <v>12</v>
      </c>
      <c r="AC17" t="s">
        <v>45</v>
      </c>
      <c r="AD17" t="s">
        <v>42</v>
      </c>
      <c r="AE17" t="s">
        <v>39</v>
      </c>
      <c r="AF17" s="2" t="s">
        <v>28</v>
      </c>
      <c r="AG17" t="s">
        <v>31</v>
      </c>
      <c r="AH17" s="10" t="s">
        <v>34</v>
      </c>
    </row>
    <row r="18" spans="1:34" x14ac:dyDescent="0.2">
      <c r="A18">
        <v>4426</v>
      </c>
      <c r="B18">
        <v>-9.4600000000000009</v>
      </c>
      <c r="C18">
        <v>-3.92</v>
      </c>
      <c r="D18">
        <v>1.61</v>
      </c>
      <c r="F18" s="20" cm="1">
        <f t="array" ref="F18">-AVERAGE(B18:D18/$F$63-{7,8,9})</f>
        <v>8.7094077568134178</v>
      </c>
      <c r="H18" s="19">
        <f>AVERAGE(I18-I16,J18-J16)</f>
        <v>-0.11499999999999999</v>
      </c>
      <c r="I18">
        <v>-3.9</v>
      </c>
      <c r="J18">
        <v>1.63</v>
      </c>
      <c r="K18" cm="1">
        <f t="array" ref="K18">-AVERAGE(I18:J18/$K$63-{6,7})</f>
        <v>6.704704290974675</v>
      </c>
      <c r="M18">
        <v>4422</v>
      </c>
      <c r="S18" s="9" t="s">
        <v>110</v>
      </c>
      <c r="T18" s="3" t="s">
        <v>56</v>
      </c>
      <c r="U18" t="s">
        <v>54</v>
      </c>
      <c r="V18" t="s">
        <v>57</v>
      </c>
      <c r="W18" t="s">
        <v>111</v>
      </c>
      <c r="X18" t="s">
        <v>60</v>
      </c>
      <c r="Y18" t="s">
        <v>14</v>
      </c>
      <c r="Z18" t="s">
        <v>7</v>
      </c>
      <c r="AA18" t="s">
        <v>8</v>
      </c>
      <c r="AB18" t="s">
        <v>9</v>
      </c>
      <c r="AC18" t="s">
        <v>46</v>
      </c>
      <c r="AD18" t="s">
        <v>43</v>
      </c>
      <c r="AE18" t="s">
        <v>40</v>
      </c>
      <c r="AF18" t="s">
        <v>27</v>
      </c>
      <c r="AG18" t="s">
        <v>32</v>
      </c>
      <c r="AH18" s="10" t="s">
        <v>35</v>
      </c>
    </row>
    <row r="19" spans="1:34" x14ac:dyDescent="0.2">
      <c r="C19">
        <f>C18-B18</f>
        <v>5.5400000000000009</v>
      </c>
      <c r="D19">
        <f>D18-C18</f>
        <v>5.53</v>
      </c>
      <c r="J19">
        <f>J18-I18</f>
        <v>5.5299999999999994</v>
      </c>
      <c r="N19" t="s">
        <v>29</v>
      </c>
      <c r="O19" s="1" t="s">
        <v>30</v>
      </c>
      <c r="P19" s="1" t="s">
        <v>33</v>
      </c>
      <c r="S19" s="9" t="s">
        <v>112</v>
      </c>
      <c r="T19" s="3" t="s">
        <v>113</v>
      </c>
      <c r="U19" t="s">
        <v>55</v>
      </c>
      <c r="V19" t="s">
        <v>114</v>
      </c>
      <c r="W19" t="s">
        <v>115</v>
      </c>
      <c r="X19" t="s">
        <v>116</v>
      </c>
      <c r="Y19" t="s">
        <v>117</v>
      </c>
      <c r="Z19" t="s">
        <v>19</v>
      </c>
      <c r="AA19" t="s">
        <v>20</v>
      </c>
      <c r="AB19" t="s">
        <v>118</v>
      </c>
      <c r="AC19" t="s">
        <v>119</v>
      </c>
      <c r="AD19" t="s">
        <v>120</v>
      </c>
      <c r="AE19" t="s">
        <v>121</v>
      </c>
      <c r="AF19" t="s">
        <v>122</v>
      </c>
      <c r="AG19" s="3" t="s">
        <v>123</v>
      </c>
      <c r="AH19" s="10" t="s">
        <v>124</v>
      </c>
    </row>
    <row r="20" spans="1:34" x14ac:dyDescent="0.2">
      <c r="A20">
        <v>4427</v>
      </c>
      <c r="B20">
        <v>-9.5299999999999994</v>
      </c>
      <c r="C20">
        <v>-3.99</v>
      </c>
      <c r="D20">
        <v>1.54</v>
      </c>
      <c r="F20" s="20" cm="1">
        <f t="array" ref="F20">-AVERAGE(B20:D20/$F$63-{5,6,7})</f>
        <v>6.7220649895178193</v>
      </c>
      <c r="H20" s="19">
        <f>AVERAGE(I20-I18,J20-J18)</f>
        <v>-8.0000000000000071E-2</v>
      </c>
      <c r="I20">
        <v>-3.99</v>
      </c>
      <c r="J20">
        <v>1.56</v>
      </c>
      <c r="K20" cm="1">
        <f t="array" ref="K20">-AVERAGE(I20:J20/$K$63-{6,7})</f>
        <v>6.7191327872548285</v>
      </c>
      <c r="N20" t="s">
        <v>28</v>
      </c>
      <c r="O20" s="1" t="s">
        <v>31</v>
      </c>
      <c r="P20" s="1" t="s">
        <v>34</v>
      </c>
      <c r="S20" s="9" t="s">
        <v>125</v>
      </c>
      <c r="T20" s="3" t="s">
        <v>126</v>
      </c>
      <c r="U20" t="s">
        <v>127</v>
      </c>
      <c r="V20" t="s">
        <v>128</v>
      </c>
      <c r="W20" t="s">
        <v>129</v>
      </c>
      <c r="X20" t="s">
        <v>130</v>
      </c>
      <c r="Y20" t="s">
        <v>131</v>
      </c>
      <c r="Z20" t="s">
        <v>132</v>
      </c>
      <c r="AA20" t="s">
        <v>133</v>
      </c>
      <c r="AB20" t="s">
        <v>134</v>
      </c>
      <c r="AC20" t="s">
        <v>135</v>
      </c>
      <c r="AD20" t="s">
        <v>136</v>
      </c>
      <c r="AE20" t="s">
        <v>137</v>
      </c>
      <c r="AF20" t="s">
        <v>138</v>
      </c>
      <c r="AG20" s="3" t="s">
        <v>139</v>
      </c>
      <c r="AH20" s="11" t="s">
        <v>140</v>
      </c>
    </row>
    <row r="21" spans="1:34" x14ac:dyDescent="0.2">
      <c r="C21">
        <f>C20-B20</f>
        <v>5.5399999999999991</v>
      </c>
      <c r="D21">
        <f>D20-C20</f>
        <v>5.53</v>
      </c>
      <c r="J21">
        <f>J20-I20</f>
        <v>5.5500000000000007</v>
      </c>
      <c r="N21" t="s">
        <v>27</v>
      </c>
      <c r="O21" t="s">
        <v>32</v>
      </c>
      <c r="P21" t="s">
        <v>35</v>
      </c>
      <c r="S21" s="12" t="s">
        <v>141</v>
      </c>
      <c r="T21" s="3" t="s">
        <v>142</v>
      </c>
      <c r="U21" s="3" t="s">
        <v>143</v>
      </c>
      <c r="V21" t="s">
        <v>144</v>
      </c>
      <c r="W21" s="3" t="s">
        <v>145</v>
      </c>
      <c r="X21" t="s">
        <v>146</v>
      </c>
      <c r="Y21" t="s">
        <v>147</v>
      </c>
      <c r="Z21" t="s">
        <v>148</v>
      </c>
      <c r="AA21" t="s">
        <v>22</v>
      </c>
      <c r="AB21" t="s">
        <v>23</v>
      </c>
      <c r="AC21" t="s">
        <v>25</v>
      </c>
      <c r="AD21" t="s">
        <v>36</v>
      </c>
      <c r="AE21" t="s">
        <v>149</v>
      </c>
      <c r="AF21" t="s">
        <v>150</v>
      </c>
      <c r="AG21" s="3" t="s">
        <v>151</v>
      </c>
      <c r="AH21" s="11" t="s">
        <v>152</v>
      </c>
    </row>
    <row r="22" spans="1:34" ht="17" thickBot="1" x14ac:dyDescent="0.25">
      <c r="A22">
        <v>4428</v>
      </c>
      <c r="B22">
        <v>-9.64</v>
      </c>
      <c r="C22">
        <v>-4.1100000000000003</v>
      </c>
      <c r="D22">
        <v>1.42</v>
      </c>
      <c r="F22" s="20" cm="1">
        <f t="array" ref="F22">-AVERAGE(B22:D22/$F$63-{3,4,5})</f>
        <v>4.7431603773584907</v>
      </c>
      <c r="H22" s="19">
        <f>AVERAGE(I22-I20,J22-J20)</f>
        <v>-4.4999999999999929E-2</v>
      </c>
      <c r="I22">
        <v>-4.04</v>
      </c>
      <c r="J22">
        <v>1.52</v>
      </c>
      <c r="K22" cm="1">
        <f t="array" ref="K22">-AVERAGE(I22:J22/$K$63-{6,7})</f>
        <v>6.7272488164124145</v>
      </c>
      <c r="M22">
        <v>4423</v>
      </c>
      <c r="S22" s="13" t="s">
        <v>153</v>
      </c>
      <c r="T22" s="14" t="s">
        <v>154</v>
      </c>
      <c r="U22" s="15" t="s">
        <v>155</v>
      </c>
      <c r="V22" s="15" t="s">
        <v>156</v>
      </c>
      <c r="W22" s="15" t="s">
        <v>157</v>
      </c>
      <c r="X22" s="15" t="s">
        <v>158</v>
      </c>
      <c r="Y22" s="15" t="s">
        <v>159</v>
      </c>
      <c r="Z22" s="14" t="s">
        <v>160</v>
      </c>
      <c r="AA22" s="14" t="s">
        <v>21</v>
      </c>
      <c r="AB22" s="14" t="s">
        <v>24</v>
      </c>
      <c r="AC22" s="14" t="s">
        <v>26</v>
      </c>
      <c r="AD22" s="15" t="s">
        <v>37</v>
      </c>
      <c r="AE22" s="16" t="s">
        <v>161</v>
      </c>
      <c r="AF22" s="15" t="s">
        <v>162</v>
      </c>
      <c r="AG22" s="15" t="s">
        <v>163</v>
      </c>
      <c r="AH22" s="17" t="s">
        <v>164</v>
      </c>
    </row>
    <row r="23" spans="1:34" x14ac:dyDescent="0.2">
      <c r="C23">
        <f>C22-B22</f>
        <v>5.53</v>
      </c>
      <c r="D23">
        <f>D22-C22</f>
        <v>5.53</v>
      </c>
      <c r="J23">
        <f>J22-I22</f>
        <v>5.5600000000000005</v>
      </c>
      <c r="N23" t="s">
        <v>41</v>
      </c>
      <c r="O23" s="1" t="s">
        <v>38</v>
      </c>
      <c r="P23" s="1" t="s">
        <v>29</v>
      </c>
      <c r="Q23" t="s">
        <v>30</v>
      </c>
    </row>
    <row r="24" spans="1:34" x14ac:dyDescent="0.2">
      <c r="A24">
        <v>4429</v>
      </c>
      <c r="D24">
        <v>1.35</v>
      </c>
      <c r="F24" s="20" cm="1">
        <f t="array" ref="F24">-AVERAGE(D24/$F$63-{3})</f>
        <v>2.7558962264150946</v>
      </c>
      <c r="H24" s="19">
        <f>AVERAGE(I24-I22,J24-J22)</f>
        <v>-0.10500000000000009</v>
      </c>
      <c r="I24">
        <v>-4.16</v>
      </c>
      <c r="J24">
        <v>1.43</v>
      </c>
      <c r="K24" cm="1">
        <f t="array" ref="K24">-AVERAGE(I24:J24/$K$63-{6,7})</f>
        <v>6.7461862177801155</v>
      </c>
      <c r="N24" t="s">
        <v>42</v>
      </c>
      <c r="O24" s="1" t="s">
        <v>39</v>
      </c>
      <c r="P24" s="2" t="s">
        <v>28</v>
      </c>
      <c r="Q24" t="s">
        <v>31</v>
      </c>
    </row>
    <row r="25" spans="1:34" x14ac:dyDescent="0.2">
      <c r="J25">
        <f>J24-I24</f>
        <v>5.59</v>
      </c>
      <c r="N25" t="s">
        <v>43</v>
      </c>
      <c r="O25" t="s">
        <v>40</v>
      </c>
      <c r="P25" t="s">
        <v>27</v>
      </c>
      <c r="Q25" t="s">
        <v>32</v>
      </c>
    </row>
    <row r="26" spans="1:34" x14ac:dyDescent="0.2">
      <c r="A26">
        <v>4430</v>
      </c>
      <c r="H26" s="19">
        <f>AVERAGE(I26-I24,J26-J24)</f>
        <v>-9.9999999999999978E-2</v>
      </c>
      <c r="I26">
        <v>-4.24</v>
      </c>
      <c r="J26">
        <v>1.31</v>
      </c>
      <c r="K26" cm="1">
        <f t="array" ref="K26">-AVERAGE(I26:J26/$K$63-{4,5})</f>
        <v>4.7642218381303074</v>
      </c>
      <c r="M26">
        <v>4424</v>
      </c>
    </row>
    <row r="27" spans="1:34" x14ac:dyDescent="0.2">
      <c r="J27">
        <f>J26-I26</f>
        <v>5.5500000000000007</v>
      </c>
      <c r="N27" t="s">
        <v>47</v>
      </c>
      <c r="O27" s="1" t="s">
        <v>44</v>
      </c>
      <c r="P27" s="1" t="s">
        <v>41</v>
      </c>
      <c r="Q27" t="s">
        <v>38</v>
      </c>
    </row>
    <row r="28" spans="1:34" x14ac:dyDescent="0.2">
      <c r="A28">
        <v>4431</v>
      </c>
      <c r="C28">
        <v>-4.1399999999999997</v>
      </c>
      <c r="D28">
        <v>1.37</v>
      </c>
      <c r="F28" s="20" cm="1">
        <f t="array" ref="F28">-AVERAGE(C28:D28/$F$63-{4,5})</f>
        <v>4.7504323899371066</v>
      </c>
      <c r="H28" s="19">
        <f>AVERAGE(I28-I26,J28-J26)</f>
        <v>6.0000000000000275E-2</v>
      </c>
      <c r="I28">
        <v>-4.18</v>
      </c>
      <c r="J28">
        <v>1.37</v>
      </c>
      <c r="K28" cm="1">
        <f t="array" ref="K28">-AVERAGE(I28:J28/$K$63-{4,5})</f>
        <v>4.7534004659201923</v>
      </c>
      <c r="N28" t="s">
        <v>12</v>
      </c>
      <c r="O28" s="1" t="s">
        <v>45</v>
      </c>
      <c r="P28" s="1" t="s">
        <v>42</v>
      </c>
      <c r="Q28" t="s">
        <v>39</v>
      </c>
    </row>
    <row r="29" spans="1:34" x14ac:dyDescent="0.2">
      <c r="D29">
        <f>D28-C28</f>
        <v>5.51</v>
      </c>
      <c r="J29">
        <f>J28-I28</f>
        <v>5.55</v>
      </c>
      <c r="N29" t="s">
        <v>9</v>
      </c>
      <c r="O29" t="s">
        <v>46</v>
      </c>
      <c r="P29" t="s">
        <v>43</v>
      </c>
      <c r="Q29" t="s">
        <v>40</v>
      </c>
    </row>
    <row r="30" spans="1:34" x14ac:dyDescent="0.2">
      <c r="A30">
        <v>4432</v>
      </c>
      <c r="B30">
        <v>-9.65</v>
      </c>
      <c r="C30">
        <v>-4.1100000000000003</v>
      </c>
      <c r="D30">
        <v>1.43</v>
      </c>
      <c r="F30" s="20" cm="1">
        <f t="array" ref="F30">-AVERAGE(B30:D30/$F$63-{5,6,7})</f>
        <v>6.7431603773584898</v>
      </c>
      <c r="H30" s="19">
        <f>AVERAGE(I30-I28,J30-J28)</f>
        <v>5.4999999999999716E-2</v>
      </c>
      <c r="I30">
        <v>-4.12</v>
      </c>
      <c r="J30">
        <v>1.42</v>
      </c>
      <c r="K30" cm="1">
        <f t="array" ref="K30">-AVERAGE(I30:J30/$K$63-{4,5})</f>
        <v>4.7434808747275863</v>
      </c>
      <c r="M30">
        <v>4425</v>
      </c>
    </row>
    <row r="31" spans="1:34" x14ac:dyDescent="0.2">
      <c r="C31">
        <f>C30-B30</f>
        <v>5.54</v>
      </c>
      <c r="D31">
        <f>D30-C30</f>
        <v>5.54</v>
      </c>
      <c r="J31">
        <f>J30-I30</f>
        <v>5.54</v>
      </c>
      <c r="N31" t="s">
        <v>49</v>
      </c>
      <c r="O31" s="1" t="s">
        <v>48</v>
      </c>
      <c r="P31" s="1" t="s">
        <v>47</v>
      </c>
      <c r="Q31" t="s">
        <v>44</v>
      </c>
    </row>
    <row r="32" spans="1:34" x14ac:dyDescent="0.2">
      <c r="A32">
        <v>4434</v>
      </c>
      <c r="B32">
        <v>-9.6199999999999992</v>
      </c>
      <c r="C32">
        <v>-4.09</v>
      </c>
      <c r="D32">
        <v>1.45</v>
      </c>
      <c r="F32" s="20" cm="1">
        <f t="array" ref="F32">-AVERAGE(B32:D32/$F$63-{7,8,9})</f>
        <v>8.7389412997903566</v>
      </c>
      <c r="H32" s="19">
        <f>AVERAGE(I32-I30,J32-J30)</f>
        <v>8.0000000000000071E-2</v>
      </c>
      <c r="I32">
        <v>-4.04</v>
      </c>
      <c r="J32">
        <v>1.5</v>
      </c>
      <c r="K32" cm="1">
        <f t="array" ref="K32">-AVERAGE(I32:J32/$K$63-{4,5})</f>
        <v>4.7290523784474336</v>
      </c>
      <c r="N32" t="s">
        <v>10</v>
      </c>
      <c r="O32" s="1" t="s">
        <v>11</v>
      </c>
      <c r="P32" s="1" t="s">
        <v>12</v>
      </c>
      <c r="Q32" t="s">
        <v>45</v>
      </c>
    </row>
    <row r="33" spans="1:17" x14ac:dyDescent="0.2">
      <c r="C33">
        <f>C32-B32</f>
        <v>5.5299999999999994</v>
      </c>
      <c r="D33">
        <f>D32-C32</f>
        <v>5.54</v>
      </c>
      <c r="J33">
        <f>J32-I32</f>
        <v>5.54</v>
      </c>
      <c r="N33" t="s">
        <v>7</v>
      </c>
      <c r="O33" t="s">
        <v>8</v>
      </c>
      <c r="P33" t="s">
        <v>9</v>
      </c>
      <c r="Q33" t="s">
        <v>46</v>
      </c>
    </row>
    <row r="34" spans="1:17" x14ac:dyDescent="0.2">
      <c r="A34">
        <v>4435</v>
      </c>
      <c r="B34">
        <v>-9.6999999999999993</v>
      </c>
      <c r="C34">
        <v>-4.18</v>
      </c>
      <c r="D34">
        <v>1.34</v>
      </c>
      <c r="F34" s="20" cm="1">
        <f t="array" ref="F34">-AVERAGE(B34:D34/$F$63-{9,10,11})</f>
        <v>10.755817610062891</v>
      </c>
      <c r="H34" s="19">
        <f>AVERAGE(I34-I32,J34-J32)</f>
        <v>0.10000000000000009</v>
      </c>
      <c r="I34">
        <v>-3.94</v>
      </c>
      <c r="J34">
        <v>1.6</v>
      </c>
      <c r="K34" cm="1">
        <f t="array" ref="K34">-AVERAGE(I34:J34/$K$63-{4,5})</f>
        <v>4.7110167580972426</v>
      </c>
      <c r="M34">
        <v>4426</v>
      </c>
    </row>
    <row r="35" spans="1:17" x14ac:dyDescent="0.2">
      <c r="C35">
        <f>C34-B34</f>
        <v>5.52</v>
      </c>
      <c r="D35">
        <f>D34-C34</f>
        <v>5.52</v>
      </c>
      <c r="J35">
        <f>J34-I34</f>
        <v>5.54</v>
      </c>
      <c r="N35" t="s">
        <v>58</v>
      </c>
      <c r="O35" s="1" t="s">
        <v>61</v>
      </c>
      <c r="P35" s="1" t="s">
        <v>49</v>
      </c>
      <c r="Q35" t="s">
        <v>48</v>
      </c>
    </row>
    <row r="36" spans="1:17" x14ac:dyDescent="0.2">
      <c r="A36">
        <v>4436</v>
      </c>
      <c r="B36">
        <v>-9.7799999999999994</v>
      </c>
      <c r="C36">
        <v>-4.26</v>
      </c>
      <c r="D36">
        <v>1.29</v>
      </c>
      <c r="F36" s="20" cm="1">
        <f t="array" ref="F36">-AVERAGE(B36:D36/$F$63-{7,8,9})</f>
        <v>8.7684748427672954</v>
      </c>
      <c r="H36" s="19">
        <f>AVERAGE(I36-I34,J36-J34)</f>
        <v>-5.500000000000016E-2</v>
      </c>
      <c r="I36">
        <v>-3.99</v>
      </c>
      <c r="J36">
        <v>1.54</v>
      </c>
      <c r="K36" cm="1">
        <f t="array" ref="K36">-AVERAGE(I36:J36/$K$63-{4,5})</f>
        <v>4.7209363492898468</v>
      </c>
      <c r="N36" t="s">
        <v>59</v>
      </c>
      <c r="O36" s="1" t="s">
        <v>62</v>
      </c>
      <c r="P36" s="1" t="s">
        <v>10</v>
      </c>
      <c r="Q36" t="s">
        <v>11</v>
      </c>
    </row>
    <row r="37" spans="1:17" x14ac:dyDescent="0.2">
      <c r="C37">
        <f>C36-B36</f>
        <v>5.52</v>
      </c>
      <c r="D37">
        <f>D36-C36</f>
        <v>5.55</v>
      </c>
      <c r="J37">
        <f>J36-I36</f>
        <v>5.53</v>
      </c>
      <c r="N37" t="s">
        <v>60</v>
      </c>
      <c r="O37" t="s">
        <v>14</v>
      </c>
      <c r="P37" t="s">
        <v>7</v>
      </c>
      <c r="Q37" t="s">
        <v>8</v>
      </c>
    </row>
    <row r="38" spans="1:17" x14ac:dyDescent="0.2">
      <c r="A38">
        <v>4437</v>
      </c>
      <c r="B38">
        <v>-9.66</v>
      </c>
      <c r="C38">
        <v>-4.13</v>
      </c>
      <c r="D38">
        <v>1.39</v>
      </c>
      <c r="F38" s="20" cm="1">
        <f t="array" ref="F38">-AVERAGE(B38:D38/$F$63-{11,12,13})</f>
        <v>12.747379454926625</v>
      </c>
      <c r="H38" s="19">
        <f>AVERAGE(I38-I36,J38-J36)</f>
        <v>0.10499999999999998</v>
      </c>
      <c r="I38">
        <v>-3.89</v>
      </c>
      <c r="J38">
        <v>1.65</v>
      </c>
      <c r="K38" cm="1">
        <f t="array" ref="K38">-AVERAGE(I38:J38/$K$63-{4,5})</f>
        <v>4.7019989479221458</v>
      </c>
      <c r="M38">
        <v>4427</v>
      </c>
    </row>
    <row r="39" spans="1:17" x14ac:dyDescent="0.2">
      <c r="C39">
        <f>C38-B38</f>
        <v>5.53</v>
      </c>
      <c r="D39">
        <f>D38-C38</f>
        <v>5.52</v>
      </c>
      <c r="J39">
        <f>J38-I38</f>
        <v>5.54</v>
      </c>
      <c r="N39" s="4" t="s">
        <v>18</v>
      </c>
      <c r="O39" s="5" t="s">
        <v>107</v>
      </c>
      <c r="P39" s="5" t="s">
        <v>58</v>
      </c>
      <c r="Q39" s="4" t="s">
        <v>61</v>
      </c>
    </row>
    <row r="40" spans="1:17" x14ac:dyDescent="0.2">
      <c r="A40">
        <v>4438</v>
      </c>
      <c r="B40">
        <v>-9.73</v>
      </c>
      <c r="C40">
        <v>-4.2</v>
      </c>
      <c r="D40">
        <v>1.3</v>
      </c>
      <c r="F40" s="20" cm="1">
        <f t="array" ref="F40">-AVERAGE(B40:D40/$F$63-{13,14,15})</f>
        <v>14.761242138364778</v>
      </c>
      <c r="I40">
        <v>-3.85</v>
      </c>
      <c r="J40">
        <v>1.71</v>
      </c>
      <c r="K40" cm="1">
        <f t="array" ref="K40">-AVERAGE(I40:J40/$K$63-{4,5})</f>
        <v>4.6929811377470507</v>
      </c>
      <c r="N40" s="4" t="s">
        <v>52</v>
      </c>
      <c r="O40" s="5" t="s">
        <v>109</v>
      </c>
      <c r="P40" s="5" t="s">
        <v>59</v>
      </c>
      <c r="Q40" s="4" t="s">
        <v>62</v>
      </c>
    </row>
    <row r="41" spans="1:17" x14ac:dyDescent="0.2">
      <c r="C41">
        <f>C40-B40</f>
        <v>5.53</v>
      </c>
      <c r="D41">
        <f>D40-C40</f>
        <v>5.5</v>
      </c>
      <c r="J41">
        <f>J40-I40</f>
        <v>5.5600000000000005</v>
      </c>
      <c r="N41" s="4" t="s">
        <v>57</v>
      </c>
      <c r="O41" s="4" t="s">
        <v>111</v>
      </c>
      <c r="P41" s="4" t="s">
        <v>60</v>
      </c>
      <c r="Q41" s="4" t="s">
        <v>14</v>
      </c>
    </row>
    <row r="42" spans="1:17" x14ac:dyDescent="0.2">
      <c r="A42">
        <v>4439</v>
      </c>
      <c r="B42">
        <v>-9.5500000000000007</v>
      </c>
      <c r="C42">
        <v>-4.01</v>
      </c>
      <c r="F42" s="20" cm="1">
        <f t="array" ref="F42">-AVERAGE(B42:C42/$F$63-{15,16})</f>
        <v>16.725943396226413</v>
      </c>
      <c r="J42">
        <v>1.83</v>
      </c>
      <c r="K42" cm="1">
        <f t="array" ref="K42">-AVERAGE(I42:J42/$K$63-{4,5})</f>
        <v>4.3349740737957472</v>
      </c>
      <c r="M42">
        <v>4428</v>
      </c>
    </row>
    <row r="43" spans="1:17" x14ac:dyDescent="0.2">
      <c r="C43">
        <f>C42-B42</f>
        <v>5.5400000000000009</v>
      </c>
      <c r="N43" t="s">
        <v>17</v>
      </c>
      <c r="O43" s="1" t="s">
        <v>13</v>
      </c>
      <c r="P43" s="1" t="s">
        <v>18</v>
      </c>
      <c r="Q43" t="s">
        <v>107</v>
      </c>
    </row>
    <row r="44" spans="1:17" x14ac:dyDescent="0.2">
      <c r="A44">
        <v>4440</v>
      </c>
      <c r="N44" t="s">
        <v>53</v>
      </c>
      <c r="O44" s="1" t="s">
        <v>16</v>
      </c>
      <c r="P44" s="1" t="s">
        <v>52</v>
      </c>
      <c r="Q44" t="s">
        <v>109</v>
      </c>
    </row>
    <row r="45" spans="1:17" x14ac:dyDescent="0.2">
      <c r="N45" s="3" t="s">
        <v>56</v>
      </c>
      <c r="O45" t="s">
        <v>54</v>
      </c>
      <c r="P45" t="s">
        <v>57</v>
      </c>
      <c r="Q45" t="s">
        <v>111</v>
      </c>
    </row>
    <row r="46" spans="1:17" x14ac:dyDescent="0.2">
      <c r="A46">
        <v>4441</v>
      </c>
      <c r="B46">
        <v>-9.83</v>
      </c>
      <c r="C46">
        <v>-4.3</v>
      </c>
      <c r="F46" s="20" cm="1">
        <f t="array" ref="F46">-AVERAGE(B46:C46/$F$63-{13,14})</f>
        <v>14.777476415094339</v>
      </c>
      <c r="J46">
        <v>1.87</v>
      </c>
      <c r="K46" cm="1">
        <f t="array" ref="K46">-AVERAGE(I46:J46/$K$63-{3})</f>
        <v>2.8313669497257083</v>
      </c>
      <c r="M46">
        <v>4429</v>
      </c>
    </row>
    <row r="47" spans="1:17" x14ac:dyDescent="0.2">
      <c r="C47">
        <f>C46-B46</f>
        <v>5.53</v>
      </c>
      <c r="P47" s="1" t="s">
        <v>17</v>
      </c>
      <c r="Q47" t="s">
        <v>13</v>
      </c>
    </row>
    <row r="48" spans="1:17" x14ac:dyDescent="0.2">
      <c r="A48">
        <v>4442</v>
      </c>
      <c r="B48">
        <v>-9.7100000000000009</v>
      </c>
      <c r="C48">
        <v>-4.17</v>
      </c>
      <c r="D48">
        <v>1.34</v>
      </c>
      <c r="F48" s="20" cm="1">
        <f t="array" ref="F48">-AVERAGE(B48:D48/$F$63-{11,12,13})</f>
        <v>12.755817610062891</v>
      </c>
      <c r="I48">
        <v>-3.75</v>
      </c>
      <c r="J48">
        <v>1.79</v>
      </c>
      <c r="K48" cm="1">
        <f t="array" ref="K48">-AVERAGE(I48:J48/$K$63-{2,3})</f>
        <v>2.676749079431878</v>
      </c>
      <c r="P48" s="1" t="s">
        <v>53</v>
      </c>
      <c r="Q48" t="s">
        <v>16</v>
      </c>
    </row>
    <row r="49" spans="1:17" x14ac:dyDescent="0.2">
      <c r="C49">
        <f>C48-B48</f>
        <v>5.5400000000000009</v>
      </c>
      <c r="D49">
        <f>D48-C48</f>
        <v>5.51</v>
      </c>
      <c r="J49">
        <f>J48-I48</f>
        <v>5.54</v>
      </c>
      <c r="P49" s="3" t="s">
        <v>56</v>
      </c>
      <c r="Q49" t="s">
        <v>54</v>
      </c>
    </row>
    <row r="50" spans="1:17" x14ac:dyDescent="0.2">
      <c r="A50">
        <v>4443</v>
      </c>
      <c r="B50">
        <v>-9.76</v>
      </c>
      <c r="C50">
        <v>-4.22</v>
      </c>
      <c r="D50">
        <v>1.3</v>
      </c>
      <c r="F50" s="20" cm="1">
        <f t="array" ref="F50">-AVERAGE(B50:D50/$F$63-{9,10,11})</f>
        <v>10.764255765199161</v>
      </c>
      <c r="I50">
        <v>-3.81</v>
      </c>
      <c r="J50">
        <v>1.74</v>
      </c>
      <c r="K50" cm="1">
        <f t="array" ref="K50">-AVERAGE(I50:J50/$K$63-{2,3})</f>
        <v>2.6866686706244831</v>
      </c>
      <c r="M50">
        <v>4430</v>
      </c>
    </row>
    <row r="51" spans="1:17" x14ac:dyDescent="0.2">
      <c r="C51">
        <f>C50-B50</f>
        <v>5.54</v>
      </c>
      <c r="D51">
        <f>D50-C50</f>
        <v>5.52</v>
      </c>
      <c r="J51">
        <f>J50-I50</f>
        <v>5.55</v>
      </c>
      <c r="M51" t="s">
        <v>170</v>
      </c>
      <c r="Q51" t="s">
        <v>54</v>
      </c>
    </row>
    <row r="52" spans="1:17" x14ac:dyDescent="0.2">
      <c r="A52">
        <v>4444</v>
      </c>
      <c r="B52">
        <v>-9.6999999999999993</v>
      </c>
      <c r="C52">
        <v>-4.18</v>
      </c>
      <c r="D52">
        <v>1.37</v>
      </c>
      <c r="F52" s="20" cm="1">
        <f t="array" ref="F52">-AVERAGE(B52:D52/$F$63-{7,8,9})</f>
        <v>8.7540094339622634</v>
      </c>
      <c r="I52">
        <v>-3.88</v>
      </c>
      <c r="J52">
        <v>1.65</v>
      </c>
      <c r="K52" cm="1">
        <f t="array" ref="K52">-AVERAGE(I52:J52/$K$63-{2,3})</f>
        <v>2.7010971669046366</v>
      </c>
      <c r="Q52" t="s">
        <v>55</v>
      </c>
    </row>
    <row r="53" spans="1:17" x14ac:dyDescent="0.2">
      <c r="C53">
        <f>C52-B52</f>
        <v>5.52</v>
      </c>
      <c r="D53">
        <f>D52-C52</f>
        <v>5.55</v>
      </c>
      <c r="J53">
        <f>J52-I52</f>
        <v>5.5299999999999994</v>
      </c>
      <c r="Q53" t="s">
        <v>127</v>
      </c>
    </row>
    <row r="54" spans="1:17" x14ac:dyDescent="0.2">
      <c r="A54">
        <v>4445</v>
      </c>
      <c r="B54">
        <v>-9.7799999999999994</v>
      </c>
      <c r="C54">
        <v>-4.2300000000000004</v>
      </c>
      <c r="D54">
        <v>1.3</v>
      </c>
      <c r="F54" s="20" cm="1">
        <f t="array" ref="F54">-AVERAGE(B54:D54/$F$63-{5,6,7})</f>
        <v>6.7660639412997909</v>
      </c>
      <c r="J54">
        <v>1.6</v>
      </c>
      <c r="K54" cm="1">
        <f t="array" ref="K54">-AVERAGE(I54:J54/$K$63-{3})</f>
        <v>2.855715037198467</v>
      </c>
      <c r="M54">
        <v>4431</v>
      </c>
    </row>
    <row r="55" spans="1:17" x14ac:dyDescent="0.2">
      <c r="C55">
        <f>C54-B54</f>
        <v>5.5499999999999989</v>
      </c>
      <c r="D55">
        <f>D54-C54</f>
        <v>5.53</v>
      </c>
      <c r="O55" s="1" t="s">
        <v>54</v>
      </c>
      <c r="P55" s="1" t="s">
        <v>57</v>
      </c>
      <c r="Q55" t="s">
        <v>111</v>
      </c>
    </row>
    <row r="56" spans="1:17" x14ac:dyDescent="0.2">
      <c r="A56">
        <v>4446</v>
      </c>
      <c r="C56">
        <v>-4.33</v>
      </c>
      <c r="D56">
        <v>1.2</v>
      </c>
      <c r="F56" s="20" cm="1">
        <f t="array" ref="F56">-AVERAGE(C56:D56/$F$63-{4,5})</f>
        <v>4.7829795597484273</v>
      </c>
      <c r="J56">
        <v>1.52</v>
      </c>
      <c r="K56" cm="1">
        <f t="array" ref="K56">-AVERAGE(I56:J56/$K$63-{3})</f>
        <v>2.8629292853385437</v>
      </c>
      <c r="O56" s="1" t="s">
        <v>55</v>
      </c>
      <c r="P56" s="1" t="s">
        <v>114</v>
      </c>
      <c r="Q56" t="s">
        <v>115</v>
      </c>
    </row>
    <row r="57" spans="1:17" x14ac:dyDescent="0.2">
      <c r="D57">
        <f>D56-C56</f>
        <v>5.53</v>
      </c>
      <c r="O57" t="s">
        <v>127</v>
      </c>
      <c r="P57" t="s">
        <v>128</v>
      </c>
      <c r="Q57" t="s">
        <v>129</v>
      </c>
    </row>
    <row r="58" spans="1:17" x14ac:dyDescent="0.2">
      <c r="A58">
        <v>4447</v>
      </c>
      <c r="M58">
        <v>4432</v>
      </c>
    </row>
    <row r="60" spans="1:17" x14ac:dyDescent="0.2">
      <c r="A60">
        <v>4448</v>
      </c>
      <c r="B60">
        <v>-9.98</v>
      </c>
      <c r="C60">
        <v>-4.43</v>
      </c>
      <c r="D60">
        <v>1.1000000000000001</v>
      </c>
      <c r="E60">
        <v>6.63</v>
      </c>
      <c r="F60" s="20" cm="1">
        <f t="array" ref="F60">-AVERAGE(B60:E60/$F$63-{8,9,10,11})</f>
        <v>9.8019654088050316</v>
      </c>
      <c r="I60">
        <v>-3.93</v>
      </c>
      <c r="J60">
        <v>1.61</v>
      </c>
      <c r="K60" cm="1">
        <f t="array" ref="K60">-AVERAGE(I60:J60/$K$63-{3,4})</f>
        <v>3.7092131960622226</v>
      </c>
      <c r="N60" t="s">
        <v>57</v>
      </c>
      <c r="O60" s="1" t="s">
        <v>111</v>
      </c>
      <c r="P60" s="1" t="s">
        <v>60</v>
      </c>
      <c r="Q60" t="s">
        <v>14</v>
      </c>
    </row>
    <row r="61" spans="1:17" x14ac:dyDescent="0.2">
      <c r="C61">
        <f>C60-B60</f>
        <v>5.5500000000000007</v>
      </c>
      <c r="D61">
        <f>D60-C60</f>
        <v>5.5299999999999994</v>
      </c>
      <c r="E61">
        <f>E60-D60</f>
        <v>5.5299999999999994</v>
      </c>
      <c r="J61">
        <f>J60-I60</f>
        <v>5.54</v>
      </c>
      <c r="N61" t="s">
        <v>114</v>
      </c>
      <c r="O61" s="1" t="s">
        <v>115</v>
      </c>
      <c r="P61" s="1" t="s">
        <v>116</v>
      </c>
      <c r="Q61" t="s">
        <v>117</v>
      </c>
    </row>
    <row r="62" spans="1:17" x14ac:dyDescent="0.2">
      <c r="N62" t="s">
        <v>128</v>
      </c>
      <c r="O62" t="s">
        <v>129</v>
      </c>
      <c r="P62" t="s">
        <v>130</v>
      </c>
      <c r="Q62" t="s">
        <v>131</v>
      </c>
    </row>
    <row r="63" spans="1:17" x14ac:dyDescent="0.2">
      <c r="A63" t="s">
        <v>168</v>
      </c>
      <c r="F63" s="21">
        <f>AVERAGE(C3:D3,D5,C7:D7,C9,C11,C13:D13,C15:D15,C17:D17,C19:D19,C21:D21,C23:D23,D29,C31:D31,C35:D35,C33:D33,C37:D37,C39:D39,C41:D41,C43,C47,C49:D49,C51:D51,C53:D53,C55:D55,D57,C61:E61)</f>
        <v>5.5304347826086975</v>
      </c>
      <c r="K63" s="21">
        <f>AVERAGE(J3,J5,J9,J11,J13,J15,J17,J19,J17,J21,J23,J25,J27,J29,J31,J33,J35,J37,J39,J41,J49,J51,J53,J61)</f>
        <v>5.5445833333333345</v>
      </c>
      <c r="M63">
        <v>4434</v>
      </c>
    </row>
    <row r="64" spans="1:17" x14ac:dyDescent="0.2">
      <c r="N64" t="s">
        <v>60</v>
      </c>
      <c r="O64" s="1" t="s">
        <v>14</v>
      </c>
      <c r="P64" s="1" t="s">
        <v>7</v>
      </c>
      <c r="Q64" t="s">
        <v>8</v>
      </c>
    </row>
    <row r="65" spans="13:17" x14ac:dyDescent="0.2">
      <c r="N65" t="s">
        <v>116</v>
      </c>
      <c r="O65" s="1" t="s">
        <v>117</v>
      </c>
      <c r="P65" s="1" t="s">
        <v>19</v>
      </c>
      <c r="Q65" t="s">
        <v>20</v>
      </c>
    </row>
    <row r="66" spans="13:17" x14ac:dyDescent="0.2">
      <c r="N66" t="s">
        <v>130</v>
      </c>
      <c r="O66" t="s">
        <v>131</v>
      </c>
      <c r="P66" t="s">
        <v>132</v>
      </c>
      <c r="Q66" t="s">
        <v>133</v>
      </c>
    </row>
    <row r="67" spans="13:17" x14ac:dyDescent="0.2">
      <c r="M67">
        <v>4435</v>
      </c>
    </row>
    <row r="68" spans="13:17" x14ac:dyDescent="0.2">
      <c r="N68" t="s">
        <v>7</v>
      </c>
      <c r="O68" s="1" t="s">
        <v>8</v>
      </c>
      <c r="P68" s="1" t="s">
        <v>9</v>
      </c>
      <c r="Q68" t="s">
        <v>46</v>
      </c>
    </row>
    <row r="69" spans="13:17" x14ac:dyDescent="0.2">
      <c r="N69" t="s">
        <v>19</v>
      </c>
      <c r="O69" s="1" t="s">
        <v>20</v>
      </c>
      <c r="P69" s="1" t="s">
        <v>118</v>
      </c>
      <c r="Q69" t="s">
        <v>119</v>
      </c>
    </row>
    <row r="70" spans="13:17" x14ac:dyDescent="0.2">
      <c r="N70" t="s">
        <v>132</v>
      </c>
      <c r="O70" t="s">
        <v>133</v>
      </c>
      <c r="P70" t="s">
        <v>134</v>
      </c>
      <c r="Q70" t="s">
        <v>135</v>
      </c>
    </row>
    <row r="71" spans="13:17" x14ac:dyDescent="0.2">
      <c r="M71">
        <v>4436</v>
      </c>
    </row>
    <row r="72" spans="13:17" x14ac:dyDescent="0.2">
      <c r="N72" t="s">
        <v>60</v>
      </c>
      <c r="O72" s="1" t="s">
        <v>14</v>
      </c>
      <c r="P72" s="1" t="s">
        <v>7</v>
      </c>
      <c r="Q72" t="s">
        <v>8</v>
      </c>
    </row>
    <row r="73" spans="13:17" x14ac:dyDescent="0.2">
      <c r="N73" t="s">
        <v>116</v>
      </c>
      <c r="O73" s="1" t="s">
        <v>117</v>
      </c>
      <c r="P73" s="1" t="s">
        <v>19</v>
      </c>
      <c r="Q73" t="s">
        <v>20</v>
      </c>
    </row>
    <row r="74" spans="13:17" x14ac:dyDescent="0.2">
      <c r="N74" t="s">
        <v>130</v>
      </c>
      <c r="O74" t="s">
        <v>131</v>
      </c>
      <c r="P74" t="s">
        <v>132</v>
      </c>
      <c r="Q74" t="s">
        <v>133</v>
      </c>
    </row>
    <row r="75" spans="13:17" x14ac:dyDescent="0.2">
      <c r="M75">
        <v>4437</v>
      </c>
    </row>
    <row r="76" spans="13:17" x14ac:dyDescent="0.2">
      <c r="N76" t="s">
        <v>9</v>
      </c>
      <c r="O76" s="1" t="s">
        <v>46</v>
      </c>
      <c r="P76" s="1" t="s">
        <v>43</v>
      </c>
      <c r="Q76" t="s">
        <v>40</v>
      </c>
    </row>
    <row r="77" spans="13:17" x14ac:dyDescent="0.2">
      <c r="N77" t="s">
        <v>118</v>
      </c>
      <c r="O77" s="1" t="s">
        <v>119</v>
      </c>
      <c r="P77" s="1" t="s">
        <v>120</v>
      </c>
      <c r="Q77" t="s">
        <v>121</v>
      </c>
    </row>
    <row r="78" spans="13:17" x14ac:dyDescent="0.2">
      <c r="N78" t="s">
        <v>134</v>
      </c>
      <c r="O78" t="s">
        <v>135</v>
      </c>
      <c r="P78" t="s">
        <v>136</v>
      </c>
      <c r="Q78" t="s">
        <v>137</v>
      </c>
    </row>
    <row r="79" spans="13:17" x14ac:dyDescent="0.2">
      <c r="M79">
        <v>4438</v>
      </c>
    </row>
    <row r="80" spans="13:17" x14ac:dyDescent="0.2">
      <c r="N80" t="s">
        <v>43</v>
      </c>
      <c r="O80" s="1" t="s">
        <v>40</v>
      </c>
      <c r="P80" s="1" t="s">
        <v>27</v>
      </c>
      <c r="Q80" t="s">
        <v>32</v>
      </c>
    </row>
    <row r="81" spans="13:17" x14ac:dyDescent="0.2">
      <c r="N81" t="s">
        <v>120</v>
      </c>
      <c r="O81" s="1" t="s">
        <v>121</v>
      </c>
      <c r="P81" s="1" t="s">
        <v>122</v>
      </c>
    </row>
    <row r="82" spans="13:17" x14ac:dyDescent="0.2">
      <c r="N82" t="s">
        <v>136</v>
      </c>
      <c r="O82" t="s">
        <v>137</v>
      </c>
      <c r="P82" t="s">
        <v>138</v>
      </c>
    </row>
    <row r="83" spans="13:17" x14ac:dyDescent="0.2">
      <c r="M83">
        <v>4439</v>
      </c>
    </row>
    <row r="84" spans="13:17" x14ac:dyDescent="0.2">
      <c r="N84" t="s">
        <v>27</v>
      </c>
      <c r="O84" s="1" t="s">
        <v>32</v>
      </c>
      <c r="P84" s="1" t="s">
        <v>35</v>
      </c>
    </row>
    <row r="85" spans="13:17" x14ac:dyDescent="0.2">
      <c r="N85" t="s">
        <v>122</v>
      </c>
      <c r="O85" s="3" t="s">
        <v>123</v>
      </c>
      <c r="P85" s="1" t="s">
        <v>124</v>
      </c>
    </row>
    <row r="86" spans="13:17" x14ac:dyDescent="0.2">
      <c r="N86" t="s">
        <v>138</v>
      </c>
      <c r="O86" s="3" t="s">
        <v>139</v>
      </c>
      <c r="P86" s="3" t="s">
        <v>140</v>
      </c>
    </row>
    <row r="87" spans="13:17" x14ac:dyDescent="0.2">
      <c r="M87">
        <v>4440</v>
      </c>
    </row>
    <row r="88" spans="13:17" x14ac:dyDescent="0.2">
      <c r="N88" t="s">
        <v>138</v>
      </c>
      <c r="P88" s="2" t="s">
        <v>124</v>
      </c>
    </row>
    <row r="89" spans="13:17" x14ac:dyDescent="0.2">
      <c r="N89" t="s">
        <v>150</v>
      </c>
    </row>
    <row r="90" spans="13:17" x14ac:dyDescent="0.2">
      <c r="M90">
        <v>4441</v>
      </c>
    </row>
    <row r="91" spans="13:17" x14ac:dyDescent="0.2">
      <c r="N91" t="s">
        <v>136</v>
      </c>
      <c r="O91" s="1" t="s">
        <v>137</v>
      </c>
      <c r="P91" s="1" t="s">
        <v>138</v>
      </c>
    </row>
    <row r="92" spans="13:17" x14ac:dyDescent="0.2">
      <c r="N92" t="s">
        <v>36</v>
      </c>
      <c r="O92" s="1" t="s">
        <v>149</v>
      </c>
      <c r="P92" s="1" t="s">
        <v>150</v>
      </c>
    </row>
    <row r="93" spans="13:17" x14ac:dyDescent="0.2">
      <c r="N93" s="3" t="s">
        <v>37</v>
      </c>
      <c r="O93" s="2" t="s">
        <v>161</v>
      </c>
      <c r="P93" s="3" t="s">
        <v>162</v>
      </c>
    </row>
    <row r="94" spans="13:17" x14ac:dyDescent="0.2">
      <c r="M94">
        <v>4442</v>
      </c>
    </row>
    <row r="95" spans="13:17" x14ac:dyDescent="0.2">
      <c r="N95" t="s">
        <v>134</v>
      </c>
      <c r="O95" s="1" t="s">
        <v>135</v>
      </c>
      <c r="P95" s="1" t="s">
        <v>136</v>
      </c>
      <c r="Q95" t="s">
        <v>137</v>
      </c>
    </row>
    <row r="96" spans="13:17" x14ac:dyDescent="0.2">
      <c r="N96" t="s">
        <v>23</v>
      </c>
      <c r="O96" s="1" t="s">
        <v>25</v>
      </c>
      <c r="P96" s="1" t="s">
        <v>36</v>
      </c>
      <c r="Q96" t="s">
        <v>149</v>
      </c>
    </row>
    <row r="97" spans="13:17" x14ac:dyDescent="0.2">
      <c r="N97" t="s">
        <v>24</v>
      </c>
      <c r="O97" t="s">
        <v>26</v>
      </c>
      <c r="P97" s="3" t="s">
        <v>37</v>
      </c>
      <c r="Q97" s="2" t="s">
        <v>161</v>
      </c>
    </row>
    <row r="98" spans="13:17" x14ac:dyDescent="0.2">
      <c r="M98">
        <v>4443</v>
      </c>
    </row>
    <row r="99" spans="13:17" x14ac:dyDescent="0.2">
      <c r="N99" t="s">
        <v>132</v>
      </c>
      <c r="O99" s="1" t="s">
        <v>133</v>
      </c>
      <c r="P99" s="1" t="s">
        <v>134</v>
      </c>
      <c r="Q99" t="s">
        <v>135</v>
      </c>
    </row>
    <row r="100" spans="13:17" x14ac:dyDescent="0.2">
      <c r="N100" t="s">
        <v>148</v>
      </c>
      <c r="O100" s="1" t="s">
        <v>22</v>
      </c>
      <c r="P100" s="1" t="s">
        <v>23</v>
      </c>
      <c r="Q100" t="s">
        <v>25</v>
      </c>
    </row>
    <row r="101" spans="13:17" x14ac:dyDescent="0.2">
      <c r="N101" t="s">
        <v>160</v>
      </c>
      <c r="O101" t="s">
        <v>21</v>
      </c>
      <c r="P101" t="s">
        <v>24</v>
      </c>
      <c r="Q101" t="s">
        <v>26</v>
      </c>
    </row>
    <row r="102" spans="13:17" x14ac:dyDescent="0.2">
      <c r="M102">
        <v>4444</v>
      </c>
    </row>
    <row r="103" spans="13:17" x14ac:dyDescent="0.2">
      <c r="N103" t="s">
        <v>130</v>
      </c>
      <c r="O103" t="s">
        <v>131</v>
      </c>
      <c r="P103" t="s">
        <v>132</v>
      </c>
      <c r="Q103" t="s">
        <v>133</v>
      </c>
    </row>
    <row r="104" spans="13:17" x14ac:dyDescent="0.2">
      <c r="N104" t="s">
        <v>146</v>
      </c>
      <c r="O104" t="s">
        <v>147</v>
      </c>
      <c r="P104" t="s">
        <v>148</v>
      </c>
      <c r="Q104" t="s">
        <v>22</v>
      </c>
    </row>
    <row r="105" spans="13:17" x14ac:dyDescent="0.2">
      <c r="N105" s="3" t="s">
        <v>158</v>
      </c>
      <c r="O105" s="3" t="s">
        <v>159</v>
      </c>
      <c r="P105" t="s">
        <v>160</v>
      </c>
      <c r="Q105" t="s">
        <v>21</v>
      </c>
    </row>
    <row r="106" spans="13:17" x14ac:dyDescent="0.2">
      <c r="M106">
        <v>4445</v>
      </c>
    </row>
    <row r="107" spans="13:17" x14ac:dyDescent="0.2">
      <c r="N107" t="s">
        <v>128</v>
      </c>
      <c r="O107" s="1" t="s">
        <v>129</v>
      </c>
      <c r="P107" s="1" t="s">
        <v>130</v>
      </c>
      <c r="Q107" t="s">
        <v>131</v>
      </c>
    </row>
    <row r="108" spans="13:17" x14ac:dyDescent="0.2">
      <c r="N108" t="s">
        <v>144</v>
      </c>
      <c r="O108" s="3" t="s">
        <v>145</v>
      </c>
      <c r="P108" s="1" t="s">
        <v>146</v>
      </c>
      <c r="Q108" t="s">
        <v>147</v>
      </c>
    </row>
    <row r="109" spans="13:17" x14ac:dyDescent="0.2">
      <c r="M109">
        <v>4446</v>
      </c>
    </row>
    <row r="110" spans="13:17" x14ac:dyDescent="0.2">
      <c r="N110" s="3" t="s">
        <v>126</v>
      </c>
      <c r="O110" t="s">
        <v>127</v>
      </c>
      <c r="P110" t="s">
        <v>128</v>
      </c>
      <c r="Q110" t="s">
        <v>129</v>
      </c>
    </row>
    <row r="111" spans="13:17" x14ac:dyDescent="0.2">
      <c r="N111" s="3" t="s">
        <v>142</v>
      </c>
      <c r="O111" s="3" t="s">
        <v>143</v>
      </c>
      <c r="P111" t="s">
        <v>144</v>
      </c>
      <c r="Q111" s="3" t="s">
        <v>145</v>
      </c>
    </row>
    <row r="112" spans="13:17" x14ac:dyDescent="0.2">
      <c r="N112" s="2" t="s">
        <v>154</v>
      </c>
      <c r="O112" s="3" t="s">
        <v>155</v>
      </c>
      <c r="P112" s="3" t="s">
        <v>156</v>
      </c>
      <c r="Q112" s="3" t="s">
        <v>157</v>
      </c>
    </row>
    <row r="113" spans="13:18" x14ac:dyDescent="0.2">
      <c r="M113">
        <v>4447</v>
      </c>
    </row>
    <row r="114" spans="13:18" x14ac:dyDescent="0.2">
      <c r="O114" s="2" t="s">
        <v>141</v>
      </c>
      <c r="P114" s="3" t="s">
        <v>142</v>
      </c>
      <c r="Q114" s="3" t="s">
        <v>143</v>
      </c>
    </row>
    <row r="115" spans="13:18" x14ac:dyDescent="0.2">
      <c r="O115" s="2" t="s">
        <v>153</v>
      </c>
      <c r="P115" t="s">
        <v>154</v>
      </c>
      <c r="Q115" s="3" t="s">
        <v>155</v>
      </c>
    </row>
    <row r="116" spans="13:18" x14ac:dyDescent="0.2">
      <c r="M116">
        <v>4448</v>
      </c>
    </row>
    <row r="117" spans="13:18" x14ac:dyDescent="0.2">
      <c r="N117" t="s">
        <v>117</v>
      </c>
      <c r="O117" t="s">
        <v>19</v>
      </c>
      <c r="P117" t="s">
        <v>20</v>
      </c>
      <c r="Q117" t="s">
        <v>118</v>
      </c>
      <c r="R117" t="s">
        <v>119</v>
      </c>
    </row>
    <row r="118" spans="13:18" x14ac:dyDescent="0.2">
      <c r="N118" t="s">
        <v>131</v>
      </c>
      <c r="O118" t="s">
        <v>132</v>
      </c>
      <c r="P118" t="s">
        <v>133</v>
      </c>
      <c r="Q118" t="s">
        <v>134</v>
      </c>
      <c r="R118" t="s">
        <v>135</v>
      </c>
    </row>
    <row r="119" spans="13:18" x14ac:dyDescent="0.2">
      <c r="N119" t="s">
        <v>147</v>
      </c>
      <c r="O119" t="s">
        <v>148</v>
      </c>
      <c r="P119" t="s">
        <v>22</v>
      </c>
      <c r="Q119" t="s">
        <v>23</v>
      </c>
      <c r="R119" t="s">
        <v>25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66D2-5C0F-2D46-80C9-078745A28358}">
  <dimension ref="A2:C63"/>
  <sheetViews>
    <sheetView workbookViewId="0">
      <selection activeCell="B1" sqref="B1:C1048576"/>
    </sheetView>
  </sheetViews>
  <sheetFormatPr baseColWidth="10" defaultColWidth="11.1640625" defaultRowHeight="16" x14ac:dyDescent="0.2"/>
  <cols>
    <col min="2" max="2" width="11.1640625" style="20"/>
  </cols>
  <sheetData>
    <row r="2" spans="1:3" x14ac:dyDescent="0.2">
      <c r="A2">
        <v>4417</v>
      </c>
      <c r="B2" s="20">
        <v>9.7148322851153033</v>
      </c>
      <c r="C2">
        <v>5.6740437363793497</v>
      </c>
    </row>
    <row r="4" spans="1:3" x14ac:dyDescent="0.2">
      <c r="A4">
        <v>4419</v>
      </c>
      <c r="B4" s="20">
        <v>3.7224056603773583</v>
      </c>
      <c r="C4">
        <v>6.7173292252198085</v>
      </c>
    </row>
    <row r="6" spans="1:3" x14ac:dyDescent="0.2">
      <c r="A6">
        <v>4420</v>
      </c>
      <c r="B6" s="20">
        <v>11.67625786163522</v>
      </c>
      <c r="C6">
        <v>1.6915908920117233</v>
      </c>
    </row>
    <row r="8" spans="1:3" x14ac:dyDescent="0.2">
      <c r="A8">
        <v>4421</v>
      </c>
      <c r="B8" s="20">
        <v>16.68073899371069</v>
      </c>
      <c r="C8">
        <v>6.6514992109416102</v>
      </c>
    </row>
    <row r="10" spans="1:3" x14ac:dyDescent="0.2">
      <c r="A10">
        <v>4422</v>
      </c>
      <c r="B10" s="20">
        <v>16.678026729559747</v>
      </c>
      <c r="C10">
        <v>6.6514992109416102</v>
      </c>
    </row>
    <row r="12" spans="1:3" x14ac:dyDescent="0.2">
      <c r="A12">
        <v>4423</v>
      </c>
      <c r="B12" s="20">
        <v>14.683490566037738</v>
      </c>
      <c r="C12">
        <v>6.6623205831517245</v>
      </c>
    </row>
    <row r="14" spans="1:3" x14ac:dyDescent="0.2">
      <c r="A14">
        <v>4424</v>
      </c>
      <c r="B14" s="20">
        <v>12.714229559748427</v>
      </c>
      <c r="C14">
        <v>6.6812579845194264</v>
      </c>
    </row>
    <row r="16" spans="1:3" x14ac:dyDescent="0.2">
      <c r="A16">
        <v>4425</v>
      </c>
      <c r="B16" s="20">
        <v>10.749790356394129</v>
      </c>
      <c r="C16">
        <v>6.6839633275719548</v>
      </c>
    </row>
    <row r="18" spans="1:3" x14ac:dyDescent="0.2">
      <c r="A18">
        <v>4426</v>
      </c>
      <c r="B18" s="20">
        <v>8.7094077568134178</v>
      </c>
      <c r="C18">
        <v>6.704704290974675</v>
      </c>
    </row>
    <row r="20" spans="1:3" x14ac:dyDescent="0.2">
      <c r="A20">
        <v>4427</v>
      </c>
      <c r="B20" s="20">
        <v>6.7220649895178193</v>
      </c>
      <c r="C20">
        <v>6.7191327872548285</v>
      </c>
    </row>
    <row r="22" spans="1:3" x14ac:dyDescent="0.2">
      <c r="A22">
        <v>4428</v>
      </c>
      <c r="B22" s="20">
        <v>4.7431603773584907</v>
      </c>
      <c r="C22">
        <v>6.7272488164124145</v>
      </c>
    </row>
    <row r="24" spans="1:3" x14ac:dyDescent="0.2">
      <c r="A24">
        <v>4429</v>
      </c>
      <c r="B24" s="20">
        <v>2.7558962264150946</v>
      </c>
      <c r="C24">
        <v>6.7461862177801155</v>
      </c>
    </row>
    <row r="26" spans="1:3" x14ac:dyDescent="0.2">
      <c r="A26">
        <v>4430</v>
      </c>
      <c r="C26">
        <v>4.7642218381303074</v>
      </c>
    </row>
    <row r="28" spans="1:3" x14ac:dyDescent="0.2">
      <c r="A28">
        <v>4431</v>
      </c>
      <c r="B28" s="20">
        <v>4.7504323899371066</v>
      </c>
      <c r="C28">
        <v>4.7534004659201923</v>
      </c>
    </row>
    <row r="30" spans="1:3" x14ac:dyDescent="0.2">
      <c r="A30">
        <v>4432</v>
      </c>
      <c r="B30" s="20">
        <v>6.7431603773584898</v>
      </c>
      <c r="C30">
        <v>4.7434808747275863</v>
      </c>
    </row>
    <row r="32" spans="1:3" x14ac:dyDescent="0.2">
      <c r="A32">
        <v>4434</v>
      </c>
      <c r="B32" s="20">
        <v>8.7389412997903566</v>
      </c>
      <c r="C32">
        <v>4.7290523784474336</v>
      </c>
    </row>
    <row r="34" spans="1:3" x14ac:dyDescent="0.2">
      <c r="A34">
        <v>4435</v>
      </c>
      <c r="B34" s="20">
        <v>10.755817610062891</v>
      </c>
      <c r="C34">
        <v>4.7110167580972426</v>
      </c>
    </row>
    <row r="36" spans="1:3" x14ac:dyDescent="0.2">
      <c r="A36">
        <v>4436</v>
      </c>
      <c r="B36" s="20">
        <v>8.7684748427672954</v>
      </c>
      <c r="C36">
        <v>4.7209363492898468</v>
      </c>
    </row>
    <row r="38" spans="1:3" x14ac:dyDescent="0.2">
      <c r="A38">
        <v>4437</v>
      </c>
      <c r="B38" s="20">
        <v>12.747379454926625</v>
      </c>
      <c r="C38">
        <v>4.7019989479221458</v>
      </c>
    </row>
    <row r="40" spans="1:3" x14ac:dyDescent="0.2">
      <c r="A40">
        <v>4438</v>
      </c>
      <c r="B40" s="20">
        <v>14.761242138364778</v>
      </c>
      <c r="C40">
        <v>4.6929811377470507</v>
      </c>
    </row>
    <row r="42" spans="1:3" x14ac:dyDescent="0.2">
      <c r="A42">
        <v>4439</v>
      </c>
      <c r="B42" s="20">
        <v>16.725943396226413</v>
      </c>
      <c r="C42">
        <v>4.3349740737957472</v>
      </c>
    </row>
    <row r="44" spans="1:3" x14ac:dyDescent="0.2">
      <c r="A44">
        <v>4440</v>
      </c>
    </row>
    <row r="46" spans="1:3" x14ac:dyDescent="0.2">
      <c r="A46">
        <v>4441</v>
      </c>
      <c r="B46" s="20">
        <v>14.777476415094339</v>
      </c>
      <c r="C46">
        <v>2.8313669497257083</v>
      </c>
    </row>
    <row r="48" spans="1:3" x14ac:dyDescent="0.2">
      <c r="A48">
        <v>4442</v>
      </c>
      <c r="B48" s="20">
        <v>12.755817610062891</v>
      </c>
      <c r="C48">
        <v>2.676749079431878</v>
      </c>
    </row>
    <row r="50" spans="1:3" x14ac:dyDescent="0.2">
      <c r="A50">
        <v>4443</v>
      </c>
      <c r="B50" s="20">
        <v>10.764255765199161</v>
      </c>
      <c r="C50">
        <v>2.6866686706244831</v>
      </c>
    </row>
    <row r="52" spans="1:3" x14ac:dyDescent="0.2">
      <c r="A52">
        <v>4444</v>
      </c>
      <c r="B52" s="20">
        <v>8.7540094339622634</v>
      </c>
      <c r="C52">
        <v>2.7010971669046366</v>
      </c>
    </row>
    <row r="54" spans="1:3" x14ac:dyDescent="0.2">
      <c r="A54">
        <v>4445</v>
      </c>
      <c r="B54" s="20">
        <v>6.7660639412997909</v>
      </c>
      <c r="C54">
        <v>2.855715037198467</v>
      </c>
    </row>
    <row r="56" spans="1:3" x14ac:dyDescent="0.2">
      <c r="A56">
        <v>4446</v>
      </c>
      <c r="B56" s="20">
        <v>4.7829795597484273</v>
      </c>
      <c r="C56">
        <v>2.8629292853385437</v>
      </c>
    </row>
    <row r="58" spans="1:3" x14ac:dyDescent="0.2">
      <c r="A58">
        <v>4447</v>
      </c>
    </row>
    <row r="60" spans="1:3" x14ac:dyDescent="0.2">
      <c r="A60">
        <v>4448</v>
      </c>
      <c r="B60" s="20">
        <v>9.8019654088050316</v>
      </c>
      <c r="C60">
        <v>3.7092131960622226</v>
      </c>
    </row>
    <row r="63" spans="1:3" x14ac:dyDescent="0.2">
      <c r="A63" t="s">
        <v>168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54DE-6655-894A-8AC8-A31DE5EE41A4}">
  <dimension ref="A1:AJ72"/>
  <sheetViews>
    <sheetView tabSelected="1" zoomScale="120" zoomScaleNormal="120" workbookViewId="0">
      <selection activeCell="K36" sqref="K36"/>
    </sheetView>
  </sheetViews>
  <sheetFormatPr baseColWidth="10" defaultColWidth="11.1640625" defaultRowHeight="16" x14ac:dyDescent="0.2"/>
  <sheetData>
    <row r="1" spans="1:36" x14ac:dyDescent="0.2">
      <c r="B1" t="s">
        <v>167</v>
      </c>
      <c r="C1" t="s">
        <v>0</v>
      </c>
      <c r="D1" t="s">
        <v>1</v>
      </c>
      <c r="E1" t="s">
        <v>2</v>
      </c>
      <c r="F1" t="s">
        <v>3</v>
      </c>
      <c r="G1" t="s">
        <v>165</v>
      </c>
      <c r="I1" t="s">
        <v>4</v>
      </c>
      <c r="J1" t="s">
        <v>5</v>
      </c>
      <c r="K1" t="s">
        <v>166</v>
      </c>
      <c r="L1" t="s">
        <v>6</v>
      </c>
      <c r="U1">
        <v>16</v>
      </c>
      <c r="V1">
        <v>15</v>
      </c>
      <c r="W1">
        <v>14</v>
      </c>
      <c r="X1">
        <v>13</v>
      </c>
      <c r="Y1">
        <v>12</v>
      </c>
      <c r="Z1">
        <v>11</v>
      </c>
      <c r="AA1">
        <v>10</v>
      </c>
      <c r="AB1">
        <v>9</v>
      </c>
      <c r="AC1">
        <v>8</v>
      </c>
      <c r="AD1">
        <v>7</v>
      </c>
      <c r="AE1">
        <v>6</v>
      </c>
      <c r="AF1">
        <v>5</v>
      </c>
      <c r="AG1">
        <v>4</v>
      </c>
      <c r="AH1">
        <v>3</v>
      </c>
      <c r="AI1">
        <v>2</v>
      </c>
      <c r="AJ1">
        <v>1</v>
      </c>
    </row>
    <row r="2" spans="1:36" x14ac:dyDescent="0.2">
      <c r="A2">
        <v>4493</v>
      </c>
      <c r="C2">
        <v>-11.61</v>
      </c>
      <c r="D2">
        <v>-6.6</v>
      </c>
      <c r="E2">
        <v>-1.59</v>
      </c>
      <c r="F2">
        <v>3.41</v>
      </c>
      <c r="I2">
        <v>-5.16</v>
      </c>
      <c r="J2">
        <v>-0.15</v>
      </c>
      <c r="K2">
        <v>4.8600000000000003</v>
      </c>
      <c r="M2">
        <v>4493</v>
      </c>
      <c r="T2">
        <v>10</v>
      </c>
      <c r="U2" t="str">
        <f>"("&amp;U$1&amp;","&amp;$T2&amp;")"</f>
        <v>(16,10)</v>
      </c>
      <c r="V2" t="str">
        <f t="shared" ref="V2:AJ11" si="0">"("&amp;V$1&amp;","&amp;$T2&amp;")"</f>
        <v>(15,10)</v>
      </c>
      <c r="W2" t="str">
        <f t="shared" si="0"/>
        <v>(14,10)</v>
      </c>
      <c r="X2" t="str">
        <f t="shared" si="0"/>
        <v>(13,10)</v>
      </c>
      <c r="Y2" t="str">
        <f t="shared" si="0"/>
        <v>(12,10)</v>
      </c>
      <c r="Z2" t="str">
        <f t="shared" si="0"/>
        <v>(11,10)</v>
      </c>
      <c r="AA2" t="str">
        <f t="shared" si="0"/>
        <v>(10,10)</v>
      </c>
      <c r="AB2" t="str">
        <f t="shared" si="0"/>
        <v>(9,10)</v>
      </c>
      <c r="AC2" t="str">
        <f t="shared" si="0"/>
        <v>(8,10)</v>
      </c>
      <c r="AD2" t="str">
        <f t="shared" si="0"/>
        <v>(7,10)</v>
      </c>
      <c r="AE2" t="str">
        <f t="shared" si="0"/>
        <v>(6,10)</v>
      </c>
      <c r="AF2" t="str">
        <f t="shared" si="0"/>
        <v>(5,10)</v>
      </c>
      <c r="AG2" t="str">
        <f t="shared" si="0"/>
        <v>(4,10)</v>
      </c>
      <c r="AH2" t="str">
        <f t="shared" si="0"/>
        <v>(3,10)</v>
      </c>
      <c r="AI2" t="str">
        <f t="shared" si="0"/>
        <v>(2,10)</v>
      </c>
      <c r="AJ2" t="str">
        <f t="shared" si="0"/>
        <v>(1,10)</v>
      </c>
    </row>
    <row r="3" spans="1:36" x14ac:dyDescent="0.2">
      <c r="D3">
        <f t="shared" ref="D3:F7" si="1">D2-C2</f>
        <v>5.01</v>
      </c>
      <c r="E3">
        <f t="shared" si="1"/>
        <v>5.01</v>
      </c>
      <c r="F3">
        <f t="shared" si="1"/>
        <v>5</v>
      </c>
      <c r="J3">
        <f t="shared" ref="J3:K7" si="2">J2-I2</f>
        <v>5.01</v>
      </c>
      <c r="K3">
        <f t="shared" si="2"/>
        <v>5.0100000000000007</v>
      </c>
      <c r="N3" t="s">
        <v>47</v>
      </c>
      <c r="O3" s="1" t="s">
        <v>48</v>
      </c>
      <c r="P3" s="1" t="s">
        <v>49</v>
      </c>
      <c r="Q3" s="1" t="s">
        <v>61</v>
      </c>
      <c r="R3" t="s">
        <v>58</v>
      </c>
      <c r="T3">
        <v>9</v>
      </c>
      <c r="U3" t="str">
        <f t="shared" ref="U3:U11" si="3">"("&amp;U$1&amp;","&amp;$T3&amp;")"</f>
        <v>(16,9)</v>
      </c>
      <c r="V3" t="str">
        <f t="shared" si="0"/>
        <v>(15,9)</v>
      </c>
      <c r="W3" t="str">
        <f t="shared" si="0"/>
        <v>(14,9)</v>
      </c>
      <c r="X3" t="str">
        <f t="shared" si="0"/>
        <v>(13,9)</v>
      </c>
      <c r="Y3" t="str">
        <f t="shared" si="0"/>
        <v>(12,9)</v>
      </c>
      <c r="Z3" t="str">
        <f t="shared" si="0"/>
        <v>(11,9)</v>
      </c>
      <c r="AA3" t="str">
        <f t="shared" si="0"/>
        <v>(10,9)</v>
      </c>
      <c r="AB3" t="str">
        <f t="shared" si="0"/>
        <v>(9,9)</v>
      </c>
      <c r="AC3" t="str">
        <f t="shared" si="0"/>
        <v>(8,9)</v>
      </c>
      <c r="AD3" t="str">
        <f t="shared" si="0"/>
        <v>(7,9)</v>
      </c>
      <c r="AE3" t="str">
        <f t="shared" si="0"/>
        <v>(6,9)</v>
      </c>
      <c r="AF3" t="str">
        <f t="shared" si="0"/>
        <v>(5,9)</v>
      </c>
      <c r="AG3" t="str">
        <f t="shared" si="0"/>
        <v>(4,9)</v>
      </c>
      <c r="AH3" t="str">
        <f t="shared" si="0"/>
        <v>(3,9)</v>
      </c>
      <c r="AI3" t="str">
        <f t="shared" si="0"/>
        <v>(2,9)</v>
      </c>
      <c r="AJ3" t="str">
        <f t="shared" si="0"/>
        <v>(1,9)</v>
      </c>
    </row>
    <row r="4" spans="1:36" x14ac:dyDescent="0.2">
      <c r="A4">
        <v>4494</v>
      </c>
      <c r="D4">
        <v>-3.98</v>
      </c>
      <c r="E4">
        <v>1.03</v>
      </c>
      <c r="F4">
        <v>6.03</v>
      </c>
      <c r="I4">
        <v>-3.1</v>
      </c>
      <c r="J4">
        <v>1.91</v>
      </c>
      <c r="N4" t="s">
        <v>12</v>
      </c>
      <c r="O4" s="1" t="s">
        <v>11</v>
      </c>
      <c r="P4" s="1" t="s">
        <v>10</v>
      </c>
      <c r="Q4" s="1" t="s">
        <v>62</v>
      </c>
      <c r="R4" t="s">
        <v>59</v>
      </c>
      <c r="T4">
        <v>8</v>
      </c>
      <c r="U4" t="str">
        <f t="shared" si="3"/>
        <v>(16,8)</v>
      </c>
      <c r="V4" t="str">
        <f t="shared" si="0"/>
        <v>(15,8)</v>
      </c>
      <c r="W4" t="str">
        <f t="shared" si="0"/>
        <v>(14,8)</v>
      </c>
      <c r="X4" t="str">
        <f t="shared" si="0"/>
        <v>(13,8)</v>
      </c>
      <c r="Y4" s="3" t="str">
        <f t="shared" si="0"/>
        <v>(12,8)</v>
      </c>
      <c r="Z4" t="str">
        <f t="shared" si="0"/>
        <v>(11,8)</v>
      </c>
      <c r="AA4" t="str">
        <f t="shared" si="0"/>
        <v>(10,8)</v>
      </c>
      <c r="AB4" t="str">
        <f t="shared" si="0"/>
        <v>(9,8)</v>
      </c>
      <c r="AC4" t="str">
        <f t="shared" si="0"/>
        <v>(8,8)</v>
      </c>
      <c r="AD4" t="str">
        <f t="shared" si="0"/>
        <v>(7,8)</v>
      </c>
      <c r="AE4" t="str">
        <f t="shared" si="0"/>
        <v>(6,8)</v>
      </c>
      <c r="AF4" t="str">
        <f t="shared" si="0"/>
        <v>(5,8)</v>
      </c>
      <c r="AG4" t="str">
        <f t="shared" si="0"/>
        <v>(4,8)</v>
      </c>
      <c r="AH4" t="str">
        <f t="shared" si="0"/>
        <v>(3,8)</v>
      </c>
      <c r="AI4" t="str">
        <f t="shared" si="0"/>
        <v>(2,8)</v>
      </c>
      <c r="AJ4" t="str">
        <f t="shared" si="0"/>
        <v>(1,8)</v>
      </c>
    </row>
    <row r="5" spans="1:36" x14ac:dyDescent="0.2">
      <c r="E5">
        <f t="shared" si="1"/>
        <v>5.01</v>
      </c>
      <c r="F5">
        <f t="shared" si="1"/>
        <v>5</v>
      </c>
      <c r="J5">
        <f t="shared" si="2"/>
        <v>5.01</v>
      </c>
      <c r="N5" t="s">
        <v>9</v>
      </c>
      <c r="O5" s="1" t="s">
        <v>8</v>
      </c>
      <c r="P5" s="1" t="s">
        <v>7</v>
      </c>
      <c r="Q5" s="1" t="s">
        <v>14</v>
      </c>
      <c r="R5" t="s">
        <v>60</v>
      </c>
      <c r="T5">
        <v>7</v>
      </c>
      <c r="U5" t="str">
        <f t="shared" si="3"/>
        <v>(16,7)</v>
      </c>
      <c r="V5" t="str">
        <f t="shared" si="0"/>
        <v>(15,7)</v>
      </c>
      <c r="W5" t="str">
        <f t="shared" si="0"/>
        <v>(14,7)</v>
      </c>
      <c r="X5" t="str">
        <f t="shared" si="0"/>
        <v>(13,7)</v>
      </c>
      <c r="Y5" s="3" t="str">
        <f t="shared" si="0"/>
        <v>(12,7)</v>
      </c>
      <c r="Z5" t="str">
        <f t="shared" si="0"/>
        <v>(11,7)</v>
      </c>
      <c r="AA5" t="str">
        <f t="shared" si="0"/>
        <v>(10,7)</v>
      </c>
      <c r="AB5" t="str">
        <f t="shared" si="0"/>
        <v>(9,7)</v>
      </c>
      <c r="AC5" t="str">
        <f t="shared" si="0"/>
        <v>(8,7)</v>
      </c>
      <c r="AD5" t="str">
        <f t="shared" si="0"/>
        <v>(7,7)</v>
      </c>
      <c r="AE5" t="str">
        <f t="shared" si="0"/>
        <v>(6,7)</v>
      </c>
      <c r="AF5" t="str">
        <f t="shared" si="0"/>
        <v>(5,7)</v>
      </c>
      <c r="AG5" t="str">
        <f t="shared" si="0"/>
        <v>(4,7)</v>
      </c>
      <c r="AH5" t="str">
        <f t="shared" si="0"/>
        <v>(3,7)</v>
      </c>
      <c r="AI5" t="str">
        <f t="shared" si="0"/>
        <v>(2,7)</v>
      </c>
      <c r="AJ5" t="str">
        <f t="shared" si="0"/>
        <v>(1,7)</v>
      </c>
    </row>
    <row r="6" spans="1:36" x14ac:dyDescent="0.2">
      <c r="A6">
        <v>4495</v>
      </c>
      <c r="C6">
        <v>-11.53</v>
      </c>
      <c r="D6">
        <v>-6.53</v>
      </c>
      <c r="E6">
        <v>-1.52</v>
      </c>
      <c r="F6">
        <v>3.47</v>
      </c>
      <c r="I6">
        <v>-5.13</v>
      </c>
      <c r="J6">
        <v>-0.11</v>
      </c>
      <c r="K6">
        <v>4.9000000000000004</v>
      </c>
      <c r="N6" t="s">
        <v>118</v>
      </c>
      <c r="O6" t="s">
        <v>20</v>
      </c>
      <c r="P6" t="s">
        <v>19</v>
      </c>
      <c r="Q6" t="s">
        <v>117</v>
      </c>
      <c r="R6" t="s">
        <v>116</v>
      </c>
      <c r="T6">
        <v>6</v>
      </c>
      <c r="U6" t="str">
        <f t="shared" si="3"/>
        <v>(16,6)</v>
      </c>
      <c r="V6" t="str">
        <f t="shared" si="0"/>
        <v>(15,6)</v>
      </c>
      <c r="W6" t="str">
        <f t="shared" si="0"/>
        <v>(14,6)</v>
      </c>
      <c r="X6" t="str">
        <f t="shared" si="0"/>
        <v>(13,6)</v>
      </c>
      <c r="Y6" t="str">
        <f t="shared" si="0"/>
        <v>(12,6)</v>
      </c>
      <c r="Z6" t="str">
        <f t="shared" si="0"/>
        <v>(11,6)</v>
      </c>
      <c r="AA6" t="str">
        <f t="shared" si="0"/>
        <v>(10,6)</v>
      </c>
      <c r="AB6" t="str">
        <f t="shared" si="0"/>
        <v>(9,6)</v>
      </c>
      <c r="AC6" t="str">
        <f t="shared" si="0"/>
        <v>(8,6)</v>
      </c>
      <c r="AD6" t="str">
        <f t="shared" si="0"/>
        <v>(7,6)</v>
      </c>
      <c r="AE6" t="str">
        <f t="shared" si="0"/>
        <v>(6,6)</v>
      </c>
      <c r="AF6" t="str">
        <f t="shared" si="0"/>
        <v>(5,6)</v>
      </c>
      <c r="AG6" t="str">
        <f t="shared" si="0"/>
        <v>(4,6)</v>
      </c>
      <c r="AH6" t="str">
        <f t="shared" si="0"/>
        <v>(3,6)</v>
      </c>
      <c r="AI6" t="str">
        <f t="shared" si="0"/>
        <v>(2,6)</v>
      </c>
      <c r="AJ6" t="str">
        <f t="shared" si="0"/>
        <v>(1,6)</v>
      </c>
    </row>
    <row r="7" spans="1:36" x14ac:dyDescent="0.2">
      <c r="D7">
        <f t="shared" si="1"/>
        <v>4.9999999999999991</v>
      </c>
      <c r="E7">
        <f t="shared" si="1"/>
        <v>5.01</v>
      </c>
      <c r="F7">
        <f t="shared" si="1"/>
        <v>4.99</v>
      </c>
      <c r="J7">
        <f t="shared" si="2"/>
        <v>5.0199999999999996</v>
      </c>
      <c r="K7">
        <f t="shared" si="2"/>
        <v>5.0100000000000007</v>
      </c>
      <c r="M7">
        <v>4494</v>
      </c>
      <c r="T7">
        <v>5</v>
      </c>
      <c r="U7" t="str">
        <f t="shared" si="3"/>
        <v>(16,5)</v>
      </c>
      <c r="V7" t="str">
        <f t="shared" si="0"/>
        <v>(15,5)</v>
      </c>
      <c r="W7" t="str">
        <f t="shared" si="0"/>
        <v>(14,5)</v>
      </c>
      <c r="X7" t="str">
        <f t="shared" si="0"/>
        <v>(13,5)</v>
      </c>
      <c r="Y7" t="str">
        <f t="shared" si="0"/>
        <v>(12,5)</v>
      </c>
      <c r="Z7" t="str">
        <f t="shared" si="0"/>
        <v>(11,5)</v>
      </c>
      <c r="AA7" t="str">
        <f t="shared" si="0"/>
        <v>(10,5)</v>
      </c>
      <c r="AB7" t="str">
        <f t="shared" si="0"/>
        <v>(9,5)</v>
      </c>
      <c r="AC7" t="str">
        <f t="shared" si="0"/>
        <v>(8,5)</v>
      </c>
      <c r="AD7" t="str">
        <f t="shared" si="0"/>
        <v>(7,5)</v>
      </c>
      <c r="AE7" t="str">
        <f t="shared" si="0"/>
        <v>(6,5)</v>
      </c>
      <c r="AF7" t="str">
        <f t="shared" si="0"/>
        <v>(5,5)</v>
      </c>
      <c r="AG7" t="str">
        <f t="shared" si="0"/>
        <v>(4,5)</v>
      </c>
      <c r="AH7" t="str">
        <f t="shared" si="0"/>
        <v>(3,5)</v>
      </c>
      <c r="AI7" t="str">
        <f t="shared" si="0"/>
        <v>(2,5)</v>
      </c>
      <c r="AJ7" t="str">
        <f t="shared" si="0"/>
        <v>(1,5)</v>
      </c>
    </row>
    <row r="8" spans="1:36" x14ac:dyDescent="0.2">
      <c r="A8">
        <v>4500</v>
      </c>
      <c r="D8">
        <v>-3.91</v>
      </c>
      <c r="E8">
        <v>1.17</v>
      </c>
      <c r="G8">
        <f>36/27</f>
        <v>1.3333333333333333</v>
      </c>
      <c r="I8">
        <v>-3.16</v>
      </c>
      <c r="J8">
        <v>1.86</v>
      </c>
      <c r="O8" t="s">
        <v>76</v>
      </c>
      <c r="P8" t="s">
        <v>75</v>
      </c>
      <c r="Q8" t="s">
        <v>74</v>
      </c>
      <c r="R8" t="s">
        <v>73</v>
      </c>
      <c r="T8">
        <v>4</v>
      </c>
      <c r="U8" t="str">
        <f t="shared" si="3"/>
        <v>(16,4)</v>
      </c>
      <c r="V8" t="str">
        <f t="shared" si="0"/>
        <v>(15,4)</v>
      </c>
      <c r="W8" t="str">
        <f t="shared" si="0"/>
        <v>(14,4)</v>
      </c>
      <c r="X8" t="str">
        <f t="shared" si="0"/>
        <v>(13,4)</v>
      </c>
      <c r="Y8" t="str">
        <f t="shared" si="0"/>
        <v>(12,4)</v>
      </c>
      <c r="Z8" t="str">
        <f t="shared" si="0"/>
        <v>(11,4)</v>
      </c>
      <c r="AA8" t="str">
        <f t="shared" si="0"/>
        <v>(10,4)</v>
      </c>
      <c r="AB8" t="str">
        <f t="shared" si="0"/>
        <v>(9,4)</v>
      </c>
      <c r="AC8" t="str">
        <f t="shared" si="0"/>
        <v>(8,4)</v>
      </c>
      <c r="AD8" t="str">
        <f t="shared" si="0"/>
        <v>(7,4)</v>
      </c>
      <c r="AE8" t="str">
        <f t="shared" si="0"/>
        <v>(6,4)</v>
      </c>
      <c r="AF8" t="str">
        <f t="shared" si="0"/>
        <v>(5,4)</v>
      </c>
      <c r="AG8" t="str">
        <f t="shared" si="0"/>
        <v>(4,4)</v>
      </c>
      <c r="AH8" t="str">
        <f t="shared" si="0"/>
        <v>(3,4)</v>
      </c>
      <c r="AI8" t="str">
        <f t="shared" si="0"/>
        <v>(2,4)</v>
      </c>
      <c r="AJ8" t="str">
        <f t="shared" si="0"/>
        <v>(1,4)</v>
      </c>
    </row>
    <row r="9" spans="1:36" x14ac:dyDescent="0.2">
      <c r="E9">
        <f>E8-D8</f>
        <v>5.08</v>
      </c>
      <c r="J9">
        <f>J8-I8</f>
        <v>5.0200000000000005</v>
      </c>
      <c r="O9" t="s">
        <v>91</v>
      </c>
      <c r="P9" t="s">
        <v>90</v>
      </c>
      <c r="Q9" t="s">
        <v>89</v>
      </c>
      <c r="R9" t="s">
        <v>88</v>
      </c>
      <c r="T9">
        <v>3</v>
      </c>
      <c r="U9" t="str">
        <f t="shared" si="3"/>
        <v>(16,3)</v>
      </c>
      <c r="V9" t="str">
        <f t="shared" si="0"/>
        <v>(15,3)</v>
      </c>
      <c r="W9" t="str">
        <f t="shared" si="0"/>
        <v>(14,3)</v>
      </c>
      <c r="X9" t="str">
        <f t="shared" si="0"/>
        <v>(13,3)</v>
      </c>
      <c r="Y9" t="str">
        <f t="shared" si="0"/>
        <v>(12,3)</v>
      </c>
      <c r="Z9" t="str">
        <f t="shared" si="0"/>
        <v>(11,3)</v>
      </c>
      <c r="AA9" t="str">
        <f t="shared" si="0"/>
        <v>(10,3)</v>
      </c>
      <c r="AB9" t="str">
        <f t="shared" si="0"/>
        <v>(9,3)</v>
      </c>
      <c r="AC9" t="str">
        <f t="shared" si="0"/>
        <v>(8,3)</v>
      </c>
      <c r="AD9" t="str">
        <f t="shared" si="0"/>
        <v>(7,3)</v>
      </c>
      <c r="AE9" t="str">
        <f t="shared" si="0"/>
        <v>(6,3)</v>
      </c>
      <c r="AF9" t="str">
        <f t="shared" si="0"/>
        <v>(5,3)</v>
      </c>
      <c r="AG9" t="str">
        <f t="shared" si="0"/>
        <v>(4,3)</v>
      </c>
      <c r="AH9" t="str">
        <f t="shared" si="0"/>
        <v>(3,3)</v>
      </c>
      <c r="AI9" t="str">
        <f t="shared" si="0"/>
        <v>(2,3)</v>
      </c>
      <c r="AJ9" t="str">
        <f t="shared" si="0"/>
        <v>(1,3)</v>
      </c>
    </row>
    <row r="10" spans="1:36" x14ac:dyDescent="0.2">
      <c r="A10">
        <v>4501</v>
      </c>
      <c r="D10">
        <v>-3.87</v>
      </c>
      <c r="E10">
        <v>1.1399999999999999</v>
      </c>
      <c r="F10">
        <v>6.16</v>
      </c>
      <c r="I10">
        <v>-3.18</v>
      </c>
      <c r="J10">
        <v>1.83</v>
      </c>
      <c r="O10" t="s">
        <v>103</v>
      </c>
      <c r="P10" t="s">
        <v>102</v>
      </c>
      <c r="Q10" s="3" t="s">
        <v>101</v>
      </c>
      <c r="R10" t="s">
        <v>100</v>
      </c>
      <c r="T10">
        <v>2</v>
      </c>
      <c r="U10" t="str">
        <f t="shared" si="3"/>
        <v>(16,2)</v>
      </c>
      <c r="V10" t="str">
        <f t="shared" si="0"/>
        <v>(15,2)</v>
      </c>
      <c r="W10" t="str">
        <f t="shared" si="0"/>
        <v>(14,2)</v>
      </c>
      <c r="X10" t="str">
        <f t="shared" si="0"/>
        <v>(13,2)</v>
      </c>
      <c r="Y10" t="str">
        <f t="shared" si="0"/>
        <v>(12,2)</v>
      </c>
      <c r="Z10" t="str">
        <f t="shared" si="0"/>
        <v>(11,2)</v>
      </c>
      <c r="AA10" t="str">
        <f t="shared" si="0"/>
        <v>(10,2)</v>
      </c>
      <c r="AB10" t="str">
        <f t="shared" si="0"/>
        <v>(9,2)</v>
      </c>
      <c r="AC10" t="str">
        <f t="shared" si="0"/>
        <v>(8,2)</v>
      </c>
      <c r="AD10" t="str">
        <f t="shared" si="0"/>
        <v>(7,2)</v>
      </c>
      <c r="AE10" t="str">
        <f t="shared" si="0"/>
        <v>(6,2)</v>
      </c>
      <c r="AF10" t="str">
        <f t="shared" si="0"/>
        <v>(5,2)</v>
      </c>
      <c r="AG10" t="str">
        <f t="shared" si="0"/>
        <v>(4,2)</v>
      </c>
      <c r="AH10" t="str">
        <f t="shared" si="0"/>
        <v>(3,2)</v>
      </c>
      <c r="AI10" t="str">
        <f t="shared" si="0"/>
        <v>(2,2)</v>
      </c>
      <c r="AJ10" t="str">
        <f t="shared" si="0"/>
        <v>(1,2)</v>
      </c>
    </row>
    <row r="11" spans="1:36" x14ac:dyDescent="0.2">
      <c r="E11">
        <f>E10-D10</f>
        <v>5.01</v>
      </c>
      <c r="F11">
        <f>F10-E10</f>
        <v>5.0200000000000005</v>
      </c>
      <c r="J11">
        <f>J10-I10</f>
        <v>5.01</v>
      </c>
      <c r="M11">
        <v>4495</v>
      </c>
      <c r="T11">
        <v>1</v>
      </c>
      <c r="U11" t="str">
        <f t="shared" si="3"/>
        <v>(16,1)</v>
      </c>
      <c r="V11" t="str">
        <f t="shared" si="0"/>
        <v>(15,1)</v>
      </c>
      <c r="W11" t="str">
        <f t="shared" si="0"/>
        <v>(14,1)</v>
      </c>
      <c r="X11" t="str">
        <f t="shared" si="0"/>
        <v>(13,1)</v>
      </c>
      <c r="Y11" t="str">
        <f t="shared" si="0"/>
        <v>(12,1)</v>
      </c>
      <c r="Z11" t="str">
        <f t="shared" si="0"/>
        <v>(11,1)</v>
      </c>
      <c r="AA11" t="str">
        <f t="shared" si="0"/>
        <v>(10,1)</v>
      </c>
      <c r="AB11" t="str">
        <f t="shared" si="0"/>
        <v>(9,1)</v>
      </c>
      <c r="AC11" t="str">
        <f t="shared" si="0"/>
        <v>(8,1)</v>
      </c>
      <c r="AD11" t="str">
        <f t="shared" si="0"/>
        <v>(7,1)</v>
      </c>
      <c r="AE11" t="str">
        <f t="shared" si="0"/>
        <v>(6,1)</v>
      </c>
      <c r="AF11" t="str">
        <f t="shared" si="0"/>
        <v>(5,1)</v>
      </c>
      <c r="AG11" t="str">
        <f t="shared" si="0"/>
        <v>(4,1)</v>
      </c>
      <c r="AH11" t="str">
        <f t="shared" si="0"/>
        <v>(3,1)</v>
      </c>
      <c r="AI11" t="str">
        <f t="shared" si="0"/>
        <v>(2,1)</v>
      </c>
      <c r="AJ11" t="str">
        <f t="shared" si="0"/>
        <v>(1,1)</v>
      </c>
    </row>
    <row r="12" spans="1:36" x14ac:dyDescent="0.2">
      <c r="A12">
        <v>4502</v>
      </c>
      <c r="C12">
        <v>-8.8699999999999992</v>
      </c>
      <c r="D12">
        <v>-3.8</v>
      </c>
      <c r="E12">
        <v>1.19</v>
      </c>
      <c r="F12">
        <v>6.21</v>
      </c>
      <c r="I12">
        <v>-3.12</v>
      </c>
      <c r="J12">
        <v>1.86</v>
      </c>
      <c r="N12" t="s">
        <v>47</v>
      </c>
      <c r="O12" s="1" t="s">
        <v>48</v>
      </c>
      <c r="P12" s="1" t="s">
        <v>49</v>
      </c>
      <c r="Q12" s="1" t="s">
        <v>61</v>
      </c>
      <c r="R12" t="s">
        <v>58</v>
      </c>
    </row>
    <row r="13" spans="1:36" x14ac:dyDescent="0.2">
      <c r="D13">
        <f>D12-C12</f>
        <v>5.0699999999999994</v>
      </c>
      <c r="E13">
        <f>E12-D12</f>
        <v>4.99</v>
      </c>
      <c r="F13">
        <f>F12-E12</f>
        <v>5.0199999999999996</v>
      </c>
      <c r="J13">
        <f>J12-I12</f>
        <v>4.9800000000000004</v>
      </c>
      <c r="N13" t="s">
        <v>12</v>
      </c>
      <c r="O13" s="1" t="s">
        <v>11</v>
      </c>
      <c r="P13" s="1" t="s">
        <v>10</v>
      </c>
      <c r="Q13" s="1" t="s">
        <v>62</v>
      </c>
      <c r="R13" t="s">
        <v>59</v>
      </c>
      <c r="V13" s="18" t="s">
        <v>77</v>
      </c>
      <c r="W13" t="s">
        <v>76</v>
      </c>
      <c r="X13" t="s">
        <v>75</v>
      </c>
      <c r="Y13" t="s">
        <v>74</v>
      </c>
      <c r="Z13" t="s">
        <v>73</v>
      </c>
      <c r="AA13" t="s">
        <v>72</v>
      </c>
      <c r="AB13" t="s">
        <v>71</v>
      </c>
      <c r="AC13" t="s">
        <v>70</v>
      </c>
      <c r="AD13" t="s">
        <v>69</v>
      </c>
      <c r="AE13" t="s">
        <v>68</v>
      </c>
      <c r="AF13" t="s">
        <v>67</v>
      </c>
      <c r="AG13" t="s">
        <v>66</v>
      </c>
      <c r="AH13" t="s">
        <v>65</v>
      </c>
      <c r="AI13" t="s">
        <v>64</v>
      </c>
      <c r="AJ13" s="18" t="s">
        <v>63</v>
      </c>
    </row>
    <row r="14" spans="1:36" x14ac:dyDescent="0.2">
      <c r="A14">
        <v>4503</v>
      </c>
      <c r="C14">
        <v>-8.85</v>
      </c>
      <c r="D14">
        <v>-3.83</v>
      </c>
      <c r="E14">
        <v>1.25</v>
      </c>
      <c r="F14">
        <v>6.2</v>
      </c>
      <c r="J14">
        <v>2.04</v>
      </c>
      <c r="N14" t="s">
        <v>9</v>
      </c>
      <c r="O14" s="1" t="s">
        <v>8</v>
      </c>
      <c r="P14" s="1" t="s">
        <v>7</v>
      </c>
      <c r="Q14" s="1" t="s">
        <v>14</v>
      </c>
      <c r="R14" t="s">
        <v>60</v>
      </c>
      <c r="V14" s="18" t="s">
        <v>92</v>
      </c>
      <c r="W14" t="s">
        <v>91</v>
      </c>
      <c r="X14" t="s">
        <v>90</v>
      </c>
      <c r="Y14" t="s">
        <v>89</v>
      </c>
      <c r="Z14" t="s">
        <v>88</v>
      </c>
      <c r="AA14" t="s">
        <v>87</v>
      </c>
      <c r="AB14" t="s">
        <v>86</v>
      </c>
      <c r="AC14" t="s">
        <v>85</v>
      </c>
      <c r="AD14" t="s">
        <v>84</v>
      </c>
      <c r="AE14" t="s">
        <v>83</v>
      </c>
      <c r="AF14" t="s">
        <v>82</v>
      </c>
      <c r="AG14" t="s">
        <v>81</v>
      </c>
      <c r="AH14" t="s">
        <v>80</v>
      </c>
      <c r="AI14" t="s">
        <v>79</v>
      </c>
      <c r="AJ14" s="18" t="s">
        <v>78</v>
      </c>
    </row>
    <row r="15" spans="1:36" x14ac:dyDescent="0.2">
      <c r="D15">
        <f>D14-C14</f>
        <v>5.0199999999999996</v>
      </c>
      <c r="E15">
        <f>E14-D14</f>
        <v>5.08</v>
      </c>
      <c r="F15">
        <f>F14-E14</f>
        <v>4.95</v>
      </c>
      <c r="N15" t="s">
        <v>118</v>
      </c>
      <c r="O15" t="s">
        <v>20</v>
      </c>
      <c r="P15" t="s">
        <v>19</v>
      </c>
      <c r="Q15" t="s">
        <v>117</v>
      </c>
      <c r="R15" t="s">
        <v>116</v>
      </c>
      <c r="V15" s="18" t="s">
        <v>104</v>
      </c>
      <c r="W15" t="s">
        <v>103</v>
      </c>
      <c r="X15" t="s">
        <v>102</v>
      </c>
      <c r="Y15" s="3" t="s">
        <v>101</v>
      </c>
      <c r="Z15" t="s">
        <v>100</v>
      </c>
      <c r="AA15" t="s">
        <v>99</v>
      </c>
      <c r="AB15" t="s">
        <v>98</v>
      </c>
      <c r="AC15" t="s">
        <v>97</v>
      </c>
      <c r="AD15" t="s">
        <v>96</v>
      </c>
      <c r="AE15" t="s">
        <v>95</v>
      </c>
      <c r="AF15" t="s">
        <v>94</v>
      </c>
      <c r="AG15" t="s">
        <v>51</v>
      </c>
      <c r="AH15" t="s">
        <v>15</v>
      </c>
      <c r="AI15" t="s">
        <v>50</v>
      </c>
      <c r="AJ15" s="18" t="s">
        <v>93</v>
      </c>
    </row>
    <row r="16" spans="1:36" x14ac:dyDescent="0.2">
      <c r="A16">
        <v>4504</v>
      </c>
      <c r="C16">
        <v>-8.74</v>
      </c>
      <c r="D16">
        <v>-3.79</v>
      </c>
      <c r="E16">
        <v>1.1599999999999999</v>
      </c>
      <c r="J16">
        <v>2.08</v>
      </c>
      <c r="M16">
        <v>4500</v>
      </c>
      <c r="V16" s="18" t="s">
        <v>30</v>
      </c>
      <c r="W16" t="s">
        <v>29</v>
      </c>
      <c r="X16" t="s">
        <v>38</v>
      </c>
      <c r="Y16" s="3" t="s">
        <v>41</v>
      </c>
      <c r="Z16" t="s">
        <v>44</v>
      </c>
      <c r="AA16" t="s">
        <v>47</v>
      </c>
      <c r="AB16" t="s">
        <v>48</v>
      </c>
      <c r="AC16" t="s">
        <v>49</v>
      </c>
      <c r="AD16" t="s">
        <v>61</v>
      </c>
      <c r="AE16" t="s">
        <v>58</v>
      </c>
      <c r="AF16" t="s">
        <v>107</v>
      </c>
      <c r="AG16" t="s">
        <v>18</v>
      </c>
      <c r="AH16" t="s">
        <v>13</v>
      </c>
      <c r="AI16" t="s">
        <v>17</v>
      </c>
      <c r="AJ16" s="18" t="s">
        <v>106</v>
      </c>
    </row>
    <row r="17" spans="1:36" x14ac:dyDescent="0.2">
      <c r="D17">
        <f>D16-C16</f>
        <v>4.95</v>
      </c>
      <c r="E17">
        <f>E16-D16</f>
        <v>4.95</v>
      </c>
      <c r="O17" t="s">
        <v>103</v>
      </c>
      <c r="P17" t="s">
        <v>102</v>
      </c>
      <c r="Q17" s="3" t="s">
        <v>101</v>
      </c>
      <c r="V17" s="18" t="s">
        <v>31</v>
      </c>
      <c r="W17" t="s">
        <v>28</v>
      </c>
      <c r="X17" t="s">
        <v>39</v>
      </c>
      <c r="Y17" t="s">
        <v>42</v>
      </c>
      <c r="Z17" t="s">
        <v>45</v>
      </c>
      <c r="AA17" t="s">
        <v>12</v>
      </c>
      <c r="AB17" t="s">
        <v>11</v>
      </c>
      <c r="AC17" t="s">
        <v>10</v>
      </c>
      <c r="AD17" t="s">
        <v>62</v>
      </c>
      <c r="AE17" t="s">
        <v>59</v>
      </c>
      <c r="AF17" t="s">
        <v>109</v>
      </c>
      <c r="AG17" t="s">
        <v>52</v>
      </c>
      <c r="AH17" t="s">
        <v>16</v>
      </c>
      <c r="AI17" s="18" t="s">
        <v>53</v>
      </c>
      <c r="AJ17" s="18" t="s">
        <v>108</v>
      </c>
    </row>
    <row r="18" spans="1:36" x14ac:dyDescent="0.2">
      <c r="A18">
        <v>4505</v>
      </c>
      <c r="B18">
        <v>-13.85</v>
      </c>
      <c r="C18">
        <v>-8.84</v>
      </c>
      <c r="D18">
        <v>-3.82</v>
      </c>
      <c r="E18">
        <v>1.18</v>
      </c>
      <c r="F18">
        <v>6.21</v>
      </c>
      <c r="I18">
        <v>-2.98</v>
      </c>
      <c r="J18">
        <v>2.04</v>
      </c>
      <c r="O18" t="s">
        <v>29</v>
      </c>
      <c r="P18" t="s">
        <v>38</v>
      </c>
      <c r="Q18" s="3" t="s">
        <v>41</v>
      </c>
      <c r="V18" s="18" t="s">
        <v>32</v>
      </c>
      <c r="W18" t="s">
        <v>27</v>
      </c>
      <c r="X18" t="s">
        <v>40</v>
      </c>
      <c r="Y18" t="s">
        <v>43</v>
      </c>
      <c r="Z18" t="s">
        <v>46</v>
      </c>
      <c r="AA18" t="s">
        <v>9</v>
      </c>
      <c r="AB18" t="s">
        <v>8</v>
      </c>
      <c r="AC18" t="s">
        <v>7</v>
      </c>
      <c r="AD18" t="s">
        <v>14</v>
      </c>
      <c r="AE18" t="s">
        <v>60</v>
      </c>
      <c r="AF18" t="s">
        <v>111</v>
      </c>
      <c r="AG18" t="s">
        <v>57</v>
      </c>
      <c r="AH18" t="s">
        <v>54</v>
      </c>
      <c r="AI18" s="18" t="s">
        <v>56</v>
      </c>
      <c r="AJ18" s="18" t="s">
        <v>110</v>
      </c>
    </row>
    <row r="19" spans="1:36" x14ac:dyDescent="0.2">
      <c r="C19">
        <f>C18-B18</f>
        <v>5.01</v>
      </c>
      <c r="D19">
        <f>D18-C18</f>
        <v>5.0199999999999996</v>
      </c>
      <c r="E19">
        <f>E18-D18</f>
        <v>5</v>
      </c>
      <c r="F19">
        <f>F18-E18</f>
        <v>5.03</v>
      </c>
      <c r="J19">
        <f>J18-I18</f>
        <v>5.0199999999999996</v>
      </c>
      <c r="O19" t="s">
        <v>28</v>
      </c>
      <c r="P19" t="s">
        <v>39</v>
      </c>
      <c r="Q19" t="s">
        <v>42</v>
      </c>
      <c r="V19" s="18" t="s">
        <v>123</v>
      </c>
      <c r="W19" t="s">
        <v>122</v>
      </c>
      <c r="X19" t="s">
        <v>121</v>
      </c>
      <c r="Y19" t="s">
        <v>120</v>
      </c>
      <c r="Z19" t="s">
        <v>119</v>
      </c>
      <c r="AA19" t="s">
        <v>118</v>
      </c>
      <c r="AB19" t="s">
        <v>20</v>
      </c>
      <c r="AC19" t="s">
        <v>19</v>
      </c>
      <c r="AD19" t="s">
        <v>117</v>
      </c>
      <c r="AE19" t="s">
        <v>116</v>
      </c>
      <c r="AF19" t="s">
        <v>115</v>
      </c>
      <c r="AG19" t="s">
        <v>114</v>
      </c>
      <c r="AH19" t="s">
        <v>55</v>
      </c>
      <c r="AI19" s="18" t="s">
        <v>113</v>
      </c>
      <c r="AJ19" s="18" t="s">
        <v>112</v>
      </c>
    </row>
    <row r="20" spans="1:36" x14ac:dyDescent="0.2">
      <c r="A20">
        <v>4506</v>
      </c>
      <c r="B20">
        <v>-13.88</v>
      </c>
      <c r="C20">
        <v>-8.8699999999999992</v>
      </c>
      <c r="D20">
        <v>-3.86</v>
      </c>
      <c r="E20">
        <v>1.1399999999999999</v>
      </c>
      <c r="F20">
        <v>6.16</v>
      </c>
      <c r="I20">
        <v>-2.92</v>
      </c>
      <c r="J20">
        <v>2.1</v>
      </c>
      <c r="M20">
        <v>4501</v>
      </c>
      <c r="V20" s="18" t="s">
        <v>139</v>
      </c>
      <c r="W20" t="s">
        <v>138</v>
      </c>
      <c r="X20" t="s">
        <v>137</v>
      </c>
      <c r="Y20" t="s">
        <v>136</v>
      </c>
      <c r="Z20" t="s">
        <v>135</v>
      </c>
      <c r="AA20" t="s">
        <v>134</v>
      </c>
      <c r="AB20" t="s">
        <v>133</v>
      </c>
      <c r="AC20" t="s">
        <v>132</v>
      </c>
      <c r="AD20" t="s">
        <v>131</v>
      </c>
      <c r="AE20" t="s">
        <v>130</v>
      </c>
      <c r="AF20" t="s">
        <v>129</v>
      </c>
      <c r="AG20" t="s">
        <v>128</v>
      </c>
      <c r="AH20" t="s">
        <v>127</v>
      </c>
      <c r="AI20" s="18" t="s">
        <v>126</v>
      </c>
      <c r="AJ20" s="18" t="s">
        <v>125</v>
      </c>
    </row>
    <row r="21" spans="1:36" x14ac:dyDescent="0.2">
      <c r="C21">
        <f>C20-B20</f>
        <v>5.0100000000000016</v>
      </c>
      <c r="D21">
        <f>D20-C20</f>
        <v>5.01</v>
      </c>
      <c r="E21">
        <f>E20-D20</f>
        <v>5</v>
      </c>
      <c r="F21">
        <f>F20-E20</f>
        <v>5.0200000000000005</v>
      </c>
      <c r="J21">
        <f>J20-I20</f>
        <v>5.0199999999999996</v>
      </c>
      <c r="O21" t="s">
        <v>28</v>
      </c>
      <c r="P21" t="s">
        <v>39</v>
      </c>
      <c r="Q21" t="s">
        <v>42</v>
      </c>
      <c r="V21" t="s">
        <v>151</v>
      </c>
      <c r="W21" t="s">
        <v>150</v>
      </c>
      <c r="X21" t="s">
        <v>149</v>
      </c>
      <c r="Y21" t="s">
        <v>36</v>
      </c>
      <c r="Z21" t="s">
        <v>25</v>
      </c>
      <c r="AA21" t="s">
        <v>23</v>
      </c>
      <c r="AB21" t="s">
        <v>22</v>
      </c>
      <c r="AC21" t="s">
        <v>148</v>
      </c>
      <c r="AD21" t="s">
        <v>147</v>
      </c>
      <c r="AE21" t="s">
        <v>146</v>
      </c>
      <c r="AF21" t="s">
        <v>145</v>
      </c>
      <c r="AG21" t="s">
        <v>144</v>
      </c>
      <c r="AH21" t="s">
        <v>143</v>
      </c>
      <c r="AI21" s="18" t="s">
        <v>142</v>
      </c>
      <c r="AJ21" s="18" t="s">
        <v>141</v>
      </c>
    </row>
    <row r="22" spans="1:36" x14ac:dyDescent="0.2">
      <c r="A22">
        <v>4507</v>
      </c>
      <c r="B22">
        <v>-13.94</v>
      </c>
      <c r="C22">
        <v>-8.8699999999999992</v>
      </c>
      <c r="D22">
        <v>-3.94</v>
      </c>
      <c r="E22">
        <v>1.07</v>
      </c>
      <c r="F22">
        <v>6.09</v>
      </c>
      <c r="I22">
        <v>-3.07</v>
      </c>
      <c r="J22">
        <v>1.91</v>
      </c>
      <c r="O22" t="s">
        <v>27</v>
      </c>
      <c r="P22" t="s">
        <v>40</v>
      </c>
      <c r="Q22" t="s">
        <v>43</v>
      </c>
      <c r="V22" s="3" t="s">
        <v>163</v>
      </c>
      <c r="W22" t="s">
        <v>162</v>
      </c>
      <c r="X22" t="s">
        <v>161</v>
      </c>
      <c r="Y22" s="3" t="s">
        <v>37</v>
      </c>
      <c r="Z22" s="3" t="s">
        <v>26</v>
      </c>
      <c r="AA22" t="s">
        <v>24</v>
      </c>
      <c r="AB22" t="s">
        <v>21</v>
      </c>
      <c r="AC22" t="s">
        <v>160</v>
      </c>
      <c r="AD22" t="s">
        <v>159</v>
      </c>
      <c r="AE22" t="s">
        <v>158</v>
      </c>
      <c r="AF22" t="s">
        <v>157</v>
      </c>
      <c r="AG22" t="s">
        <v>156</v>
      </c>
      <c r="AH22" t="s">
        <v>155</v>
      </c>
      <c r="AI22" s="18" t="s">
        <v>154</v>
      </c>
      <c r="AJ22" s="18" t="s">
        <v>153</v>
      </c>
    </row>
    <row r="23" spans="1:36" x14ac:dyDescent="0.2">
      <c r="C23">
        <f>C22-B22</f>
        <v>5.07</v>
      </c>
      <c r="D23">
        <f>D22-C22</f>
        <v>4.93</v>
      </c>
      <c r="E23">
        <f>E22-D22</f>
        <v>5.01</v>
      </c>
      <c r="F23">
        <f>F22-E22</f>
        <v>5.0199999999999996</v>
      </c>
      <c r="J23">
        <f>J22-I22</f>
        <v>4.9799999999999995</v>
      </c>
      <c r="O23" t="s">
        <v>122</v>
      </c>
      <c r="P23" t="s">
        <v>121</v>
      </c>
      <c r="Q23" t="s">
        <v>120</v>
      </c>
    </row>
    <row r="24" spans="1:36" x14ac:dyDescent="0.2">
      <c r="A24">
        <v>4508</v>
      </c>
      <c r="B24">
        <v>-13.98</v>
      </c>
      <c r="C24">
        <v>-8.9700000000000006</v>
      </c>
      <c r="D24">
        <v>-3.98</v>
      </c>
      <c r="E24">
        <v>1.04</v>
      </c>
      <c r="F24">
        <v>6.05</v>
      </c>
      <c r="I24">
        <v>-3.29</v>
      </c>
      <c r="J24">
        <v>1.81</v>
      </c>
      <c r="M24">
        <v>4502</v>
      </c>
    </row>
    <row r="25" spans="1:36" x14ac:dyDescent="0.2">
      <c r="C25">
        <f>C24-B24</f>
        <v>5.01</v>
      </c>
      <c r="D25">
        <f>D24-C24</f>
        <v>4.99</v>
      </c>
      <c r="E25">
        <f>E24-D24</f>
        <v>5.0199999999999996</v>
      </c>
      <c r="F25">
        <f>F24-E24</f>
        <v>5.01</v>
      </c>
      <c r="J25">
        <f>J24-I24</f>
        <v>5.0999999999999996</v>
      </c>
      <c r="N25" s="18" t="s">
        <v>123</v>
      </c>
      <c r="O25" t="s">
        <v>122</v>
      </c>
      <c r="P25" t="s">
        <v>121</v>
      </c>
      <c r="Q25" t="s">
        <v>120</v>
      </c>
    </row>
    <row r="26" spans="1:36" x14ac:dyDescent="0.2">
      <c r="A26">
        <v>4509</v>
      </c>
      <c r="B26">
        <v>-13.9</v>
      </c>
      <c r="C26">
        <v>-8.8699999999999992</v>
      </c>
      <c r="D26">
        <v>-3.86</v>
      </c>
      <c r="E26">
        <v>1.1399999999999999</v>
      </c>
      <c r="F26">
        <v>6.13</v>
      </c>
      <c r="I26">
        <v>-3.14</v>
      </c>
      <c r="J26">
        <v>1.88</v>
      </c>
      <c r="N26" s="18" t="s">
        <v>139</v>
      </c>
      <c r="O26" t="s">
        <v>138</v>
      </c>
      <c r="P26" t="s">
        <v>137</v>
      </c>
      <c r="Q26" t="s">
        <v>136</v>
      </c>
    </row>
    <row r="27" spans="1:36" x14ac:dyDescent="0.2">
      <c r="C27">
        <f>C26-B26</f>
        <v>5.0300000000000011</v>
      </c>
      <c r="D27">
        <f>D26-C26</f>
        <v>5.01</v>
      </c>
      <c r="E27">
        <f>E26-D26</f>
        <v>5</v>
      </c>
      <c r="F27">
        <f>F26-E26</f>
        <v>4.99</v>
      </c>
      <c r="J27">
        <f>J26-I26</f>
        <v>5.0199999999999996</v>
      </c>
      <c r="N27" t="s">
        <v>151</v>
      </c>
      <c r="O27" t="s">
        <v>150</v>
      </c>
      <c r="P27" t="s">
        <v>149</v>
      </c>
      <c r="Q27" t="s">
        <v>36</v>
      </c>
    </row>
    <row r="28" spans="1:36" x14ac:dyDescent="0.2">
      <c r="A28">
        <v>4510</v>
      </c>
      <c r="C28">
        <v>-8.84</v>
      </c>
      <c r="D28">
        <v>-3.83</v>
      </c>
      <c r="E28">
        <v>1.17</v>
      </c>
      <c r="F28">
        <v>6.19</v>
      </c>
      <c r="I28">
        <v>-3.09</v>
      </c>
      <c r="J28">
        <v>1.92</v>
      </c>
      <c r="M28">
        <v>4503</v>
      </c>
    </row>
    <row r="29" spans="1:36" x14ac:dyDescent="0.2">
      <c r="D29">
        <f>D28-C28</f>
        <v>5.01</v>
      </c>
      <c r="E29">
        <f>E28-D28</f>
        <v>5</v>
      </c>
      <c r="F29">
        <f>F28-E28</f>
        <v>5.0200000000000005</v>
      </c>
      <c r="J29">
        <f>J28-I28</f>
        <v>5.01</v>
      </c>
      <c r="N29" t="s">
        <v>151</v>
      </c>
      <c r="O29" t="s">
        <v>150</v>
      </c>
      <c r="P29" t="s">
        <v>149</v>
      </c>
      <c r="Q29" t="s">
        <v>36</v>
      </c>
    </row>
    <row r="30" spans="1:36" x14ac:dyDescent="0.2">
      <c r="A30">
        <v>4511</v>
      </c>
      <c r="N30" s="3" t="s">
        <v>163</v>
      </c>
      <c r="O30" t="s">
        <v>162</v>
      </c>
      <c r="P30" t="s">
        <v>161</v>
      </c>
      <c r="Q30" s="3" t="s">
        <v>37</v>
      </c>
    </row>
    <row r="31" spans="1:36" x14ac:dyDescent="0.2">
      <c r="M31">
        <v>4504</v>
      </c>
    </row>
    <row r="32" spans="1:36" x14ac:dyDescent="0.2">
      <c r="A32">
        <v>4512</v>
      </c>
      <c r="N32" t="s">
        <v>149</v>
      </c>
      <c r="O32" t="s">
        <v>36</v>
      </c>
      <c r="P32" t="s">
        <v>25</v>
      </c>
      <c r="Q32" t="s">
        <v>23</v>
      </c>
    </row>
    <row r="33" spans="1:17" x14ac:dyDescent="0.2">
      <c r="N33" t="s">
        <v>161</v>
      </c>
      <c r="O33" s="3" t="s">
        <v>37</v>
      </c>
      <c r="P33" s="3" t="s">
        <v>26</v>
      </c>
      <c r="Q33" t="s">
        <v>24</v>
      </c>
    </row>
    <row r="34" spans="1:17" x14ac:dyDescent="0.2">
      <c r="A34">
        <v>4513</v>
      </c>
      <c r="M34">
        <v>4505</v>
      </c>
    </row>
    <row r="35" spans="1:17" x14ac:dyDescent="0.2">
      <c r="N35" t="s">
        <v>121</v>
      </c>
      <c r="O35" t="s">
        <v>120</v>
      </c>
      <c r="P35" t="s">
        <v>119</v>
      </c>
      <c r="Q35" t="s">
        <v>118</v>
      </c>
    </row>
    <row r="36" spans="1:17" x14ac:dyDescent="0.2">
      <c r="A36">
        <v>4514</v>
      </c>
      <c r="N36" t="s">
        <v>137</v>
      </c>
      <c r="O36" t="s">
        <v>136</v>
      </c>
      <c r="P36" t="s">
        <v>135</v>
      </c>
      <c r="Q36" t="s">
        <v>134</v>
      </c>
    </row>
    <row r="37" spans="1:17" x14ac:dyDescent="0.2">
      <c r="N37" t="s">
        <v>149</v>
      </c>
      <c r="O37" t="s">
        <v>36</v>
      </c>
      <c r="P37" t="s">
        <v>25</v>
      </c>
      <c r="Q37" t="s">
        <v>23</v>
      </c>
    </row>
    <row r="38" spans="1:17" x14ac:dyDescent="0.2">
      <c r="A38">
        <v>4515</v>
      </c>
      <c r="M38">
        <v>4506</v>
      </c>
    </row>
    <row r="39" spans="1:17" x14ac:dyDescent="0.2">
      <c r="N39" t="s">
        <v>39</v>
      </c>
      <c r="O39" t="s">
        <v>42</v>
      </c>
      <c r="P39" t="s">
        <v>45</v>
      </c>
      <c r="Q39" t="s">
        <v>12</v>
      </c>
    </row>
    <row r="40" spans="1:17" x14ac:dyDescent="0.2">
      <c r="A40">
        <v>4516</v>
      </c>
      <c r="N40" t="s">
        <v>40</v>
      </c>
      <c r="O40" t="s">
        <v>43</v>
      </c>
      <c r="P40" t="s">
        <v>46</v>
      </c>
      <c r="Q40" t="s">
        <v>9</v>
      </c>
    </row>
    <row r="41" spans="1:17" x14ac:dyDescent="0.2">
      <c r="N41" t="s">
        <v>121</v>
      </c>
      <c r="O41" t="s">
        <v>120</v>
      </c>
      <c r="P41" t="s">
        <v>119</v>
      </c>
      <c r="Q41" t="s">
        <v>118</v>
      </c>
    </row>
    <row r="42" spans="1:17" x14ac:dyDescent="0.2">
      <c r="A42">
        <v>4517</v>
      </c>
      <c r="M42">
        <v>4507</v>
      </c>
    </row>
    <row r="43" spans="1:17" x14ac:dyDescent="0.2">
      <c r="N43" t="s">
        <v>102</v>
      </c>
      <c r="O43" s="3" t="s">
        <v>101</v>
      </c>
      <c r="P43" t="s">
        <v>100</v>
      </c>
      <c r="Q43" t="s">
        <v>99</v>
      </c>
    </row>
    <row r="44" spans="1:17" x14ac:dyDescent="0.2">
      <c r="A44">
        <v>4518</v>
      </c>
      <c r="N44" t="s">
        <v>38</v>
      </c>
      <c r="O44" s="3" t="s">
        <v>41</v>
      </c>
      <c r="P44" t="s">
        <v>44</v>
      </c>
      <c r="Q44" t="s">
        <v>47</v>
      </c>
    </row>
    <row r="45" spans="1:17" x14ac:dyDescent="0.2">
      <c r="N45" t="s">
        <v>39</v>
      </c>
      <c r="O45" t="s">
        <v>42</v>
      </c>
      <c r="P45" t="s">
        <v>45</v>
      </c>
      <c r="Q45" t="s">
        <v>12</v>
      </c>
    </row>
    <row r="46" spans="1:17" x14ac:dyDescent="0.2">
      <c r="A46">
        <v>4519</v>
      </c>
      <c r="M46">
        <v>4508</v>
      </c>
    </row>
    <row r="47" spans="1:17" x14ac:dyDescent="0.2">
      <c r="N47" t="s">
        <v>75</v>
      </c>
      <c r="O47" t="s">
        <v>74</v>
      </c>
      <c r="P47" t="s">
        <v>73</v>
      </c>
      <c r="Q47" t="s">
        <v>72</v>
      </c>
    </row>
    <row r="48" spans="1:17" x14ac:dyDescent="0.2">
      <c r="A48">
        <v>4520</v>
      </c>
      <c r="N48" t="s">
        <v>90</v>
      </c>
      <c r="O48" t="s">
        <v>89</v>
      </c>
      <c r="P48" t="s">
        <v>88</v>
      </c>
      <c r="Q48" t="s">
        <v>87</v>
      </c>
    </row>
    <row r="49" spans="1:17" x14ac:dyDescent="0.2">
      <c r="N49" t="s">
        <v>102</v>
      </c>
      <c r="O49" s="3" t="s">
        <v>101</v>
      </c>
      <c r="P49" t="s">
        <v>100</v>
      </c>
      <c r="Q49" t="s">
        <v>99</v>
      </c>
    </row>
    <row r="50" spans="1:17" x14ac:dyDescent="0.2">
      <c r="A50">
        <v>4521</v>
      </c>
      <c r="M50">
        <v>4509</v>
      </c>
    </row>
    <row r="51" spans="1:17" x14ac:dyDescent="0.2">
      <c r="N51" t="s">
        <v>73</v>
      </c>
      <c r="O51" t="s">
        <v>72</v>
      </c>
      <c r="P51" t="s">
        <v>71</v>
      </c>
      <c r="Q51" t="s">
        <v>70</v>
      </c>
    </row>
    <row r="52" spans="1:17" x14ac:dyDescent="0.2">
      <c r="A52">
        <v>4522</v>
      </c>
      <c r="N52" t="s">
        <v>88</v>
      </c>
      <c r="O52" t="s">
        <v>87</v>
      </c>
      <c r="P52" t="s">
        <v>86</v>
      </c>
      <c r="Q52" t="s">
        <v>85</v>
      </c>
    </row>
    <row r="53" spans="1:17" x14ac:dyDescent="0.2">
      <c r="N53" t="s">
        <v>100</v>
      </c>
      <c r="O53" t="s">
        <v>99</v>
      </c>
      <c r="P53" t="s">
        <v>98</v>
      </c>
      <c r="Q53" t="s">
        <v>97</v>
      </c>
    </row>
    <row r="54" spans="1:17" x14ac:dyDescent="0.2">
      <c r="A54">
        <v>4523</v>
      </c>
    </row>
    <row r="56" spans="1:17" x14ac:dyDescent="0.2">
      <c r="A56">
        <v>4524</v>
      </c>
    </row>
    <row r="58" spans="1:17" x14ac:dyDescent="0.2">
      <c r="A58">
        <v>4525</v>
      </c>
    </row>
    <row r="60" spans="1:17" x14ac:dyDescent="0.2">
      <c r="A60">
        <v>4526</v>
      </c>
    </row>
    <row r="62" spans="1:17" x14ac:dyDescent="0.2">
      <c r="A62">
        <v>4527</v>
      </c>
    </row>
    <row r="64" spans="1:17" x14ac:dyDescent="0.2">
      <c r="A64">
        <v>4528</v>
      </c>
    </row>
    <row r="66" spans="1:1" x14ac:dyDescent="0.2">
      <c r="A66">
        <v>4529</v>
      </c>
    </row>
    <row r="68" spans="1:1" x14ac:dyDescent="0.2">
      <c r="A68">
        <v>4530</v>
      </c>
    </row>
    <row r="70" spans="1:1" x14ac:dyDescent="0.2">
      <c r="A70">
        <v>4531</v>
      </c>
    </row>
    <row r="72" spans="1:1" x14ac:dyDescent="0.2">
      <c r="A72">
        <v>4532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c75</vt:lpstr>
      <vt:lpstr>Sheet1</vt:lpstr>
      <vt:lpstr>y1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Whimsey S. Huang</cp:lastModifiedBy>
  <dcterms:created xsi:type="dcterms:W3CDTF">2023-04-03T20:41:10Z</dcterms:created>
  <dcterms:modified xsi:type="dcterms:W3CDTF">2023-04-13T12:26:16Z</dcterms:modified>
</cp:coreProperties>
</file>